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secom-my.sharepoint.com/personal/charlotte_hewes_sse_com/Documents/"/>
    </mc:Choice>
  </mc:AlternateContent>
  <xr:revisionPtr revIDLastSave="0" documentId="8_{B136D7BD-E102-4DD0-91EB-3BFA4EBD8CAE}" xr6:coauthVersionLast="47" xr6:coauthVersionMax="47" xr10:uidLastSave="{00000000-0000-0000-0000-000000000000}"/>
  <bookViews>
    <workbookView xWindow="2540" yWindow="310" windowWidth="14980" windowHeight="9890" activeTab="1" xr2:uid="{F73CA691-E4C5-4CB9-B392-82F64EAAD5BA}"/>
  </bookViews>
  <sheets>
    <sheet name="User Guide" sheetId="10" r:id="rId1"/>
    <sheet name="Contract Value Calculator" sheetId="9" r:id="rId2"/>
    <sheet name="Data Validatio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9" l="1"/>
  <c r="G15" i="9"/>
  <c r="E15" i="9"/>
  <c r="H15" i="9" l="1"/>
  <c r="I15" i="9" s="1"/>
  <c r="I19" i="9"/>
  <c r="I17" i="9"/>
  <c r="D19" i="9"/>
  <c r="C19" i="9"/>
  <c r="C17" i="9"/>
  <c r="E19" i="9" l="1"/>
  <c r="F19" i="9" s="1"/>
  <c r="E8" i="4"/>
  <c r="E7" i="4"/>
  <c r="G19" i="9" l="1"/>
  <c r="H19" i="9" s="1"/>
  <c r="E6" i="4"/>
  <c r="F17" i="9"/>
  <c r="G17" i="9" s="1"/>
  <c r="D17" i="9" s="1"/>
  <c r="E17" i="9" l="1"/>
  <c r="H17" i="9" l="1"/>
</calcChain>
</file>

<file path=xl/sharedStrings.xml><?xml version="1.0" encoding="utf-8"?>
<sst xmlns="http://schemas.openxmlformats.org/spreadsheetml/2006/main" count="78" uniqueCount="75">
  <si>
    <t xml:space="preserve">The guide is presented in the table below the screenshot. </t>
  </si>
  <si>
    <t>The inputs are the cells formatted with the generic excel 'input' style (orange/peach background, blue/grey text).</t>
  </si>
  <si>
    <t>Input(s) for (A)</t>
  </si>
  <si>
    <t>Guidance</t>
  </si>
  <si>
    <t>Notes</t>
  </si>
  <si>
    <t>Date</t>
  </si>
  <si>
    <t>Total Contract Value Calculator</t>
  </si>
  <si>
    <t>Service</t>
  </si>
  <si>
    <t>Dynamic</t>
  </si>
  <si>
    <t>Auction Reference</t>
  </si>
  <si>
    <t>[Insert Auction Reference Number]</t>
  </si>
  <si>
    <t>Availability Hours (hours)</t>
  </si>
  <si>
    <t>Required Capacity (kW)</t>
  </si>
  <si>
    <t>Flexibility Response</t>
  </si>
  <si>
    <t>Contracted Service Capacity (kW)</t>
  </si>
  <si>
    <t>Availability Price (£/kW/h)</t>
  </si>
  <si>
    <t>Availability Contract Value (£)</t>
  </si>
  <si>
    <t>Utilisation Price (£/kWh)</t>
  </si>
  <si>
    <t>Utilisation Contract Value (£)</t>
  </si>
  <si>
    <t>Total Contract Value (£)</t>
  </si>
  <si>
    <t>Rejected</t>
  </si>
  <si>
    <t>Selected</t>
  </si>
  <si>
    <t xml:space="preserve">Below are lists and inputs that automatically feed into the calculations in the Financial Tracker sheets, or act as inputs/selectors for the Financial Tracker sheets. </t>
  </si>
  <si>
    <t xml:space="preserve">Please only change inputs where marked as inputs (orange/peach background, blue/grey text). Where there are no inputs indicated, do not adjust. </t>
  </si>
  <si>
    <t>Accepted</t>
  </si>
  <si>
    <t>Service Ceiling Price (£/kWh)</t>
  </si>
  <si>
    <t>Sustain</t>
  </si>
  <si>
    <t>Secure</t>
  </si>
  <si>
    <t>Sustain Export</t>
  </si>
  <si>
    <t>14
Total Contract Value (£/kWh)</t>
  </si>
  <si>
    <t>Contract Ceiling Price (£/kWh)</t>
  </si>
  <si>
    <t>Flex Response</t>
  </si>
  <si>
    <t>Availability Price Limit</t>
  </si>
  <si>
    <t>Utilisation Price Limit</t>
  </si>
  <si>
    <t>Utilisation Hours (hours)</t>
  </si>
  <si>
    <t>8
Contract Service Capacity (kW)</t>
  </si>
  <si>
    <t>9 (a) 
Availability Price (£/kW/h)</t>
  </si>
  <si>
    <t>9 (b) 
Availability Price (£/kW/h)</t>
  </si>
  <si>
    <r>
      <rPr>
        <u/>
        <sz val="11"/>
        <rFont val="Calibri"/>
        <family val="2"/>
        <scheme val="minor"/>
      </rPr>
      <t>Input</t>
    </r>
    <r>
      <rPr>
        <sz val="11"/>
        <rFont val="Calibri"/>
        <family val="2"/>
        <scheme val="minor"/>
      </rPr>
      <t xml:space="preserve">: the proposed availability price for the auction which is used to determine the Total Contract Value 
</t>
    </r>
  </si>
  <si>
    <t>Note that this input is not used in the Total Contract Value when the Dynamic service is considered.</t>
  </si>
  <si>
    <t>Total Contract Value (£/kWh)</t>
  </si>
  <si>
    <t>10
Availability Contract Value (£)</t>
  </si>
  <si>
    <t>Example Availability Hours calculation: a DER is able to offer a Flexibility Service. If bidding into a weekly auction, the number of Business Days the DER could provide the service is 5. The hours which the service could be provided is from 1500h - 1700h (i.e. 2 hours). Therefore the total number of Availability Hours = 5 days x 2 hours/day = 10 hours</t>
  </si>
  <si>
    <t>11 (a)
Utilisation Price (£/kWh)</t>
  </si>
  <si>
    <t>12
Utilisation Contract Value (£)</t>
  </si>
  <si>
    <t>13
Total Contract Value (£)</t>
  </si>
  <si>
    <t>11 (b)
Utilisation Price (£/kWh)</t>
  </si>
  <si>
    <r>
      <rPr>
        <u/>
        <sz val="11"/>
        <rFont val="Calibri"/>
        <family val="2"/>
        <scheme val="minor"/>
      </rPr>
      <t>Input:</t>
    </r>
    <r>
      <rPr>
        <sz val="11"/>
        <rFont val="Calibri"/>
        <family val="2"/>
        <scheme val="minor"/>
      </rPr>
      <t xml:space="preserve"> the proposed Contracted Service Capacity (in kW) for the flexibility contract and respective event response.
</t>
    </r>
  </si>
  <si>
    <r>
      <rPr>
        <u/>
        <sz val="11"/>
        <rFont val="Calibri"/>
        <family val="2"/>
        <scheme val="minor"/>
      </rPr>
      <t>Calculation</t>
    </r>
    <r>
      <rPr>
        <sz val="11"/>
        <rFont val="Calibri"/>
        <family val="2"/>
        <scheme val="minor"/>
      </rPr>
      <t xml:space="preserve">: the Availability Hours, proposed Contracted Service Capacity, and the Availability Price are used to calculate the Availability Limit for the Availability Contract Value.   </t>
    </r>
  </si>
  <si>
    <r>
      <rPr>
        <u/>
        <sz val="11"/>
        <rFont val="Calibri"/>
        <family val="2"/>
        <scheme val="minor"/>
      </rPr>
      <t>Input</t>
    </r>
    <r>
      <rPr>
        <sz val="11"/>
        <rFont val="Calibri"/>
        <family val="2"/>
        <scheme val="minor"/>
      </rPr>
      <t xml:space="preserve">: the proposed Utilisation Price (in £/kWh) for the respective number of flexibility event responses.
</t>
    </r>
  </si>
  <si>
    <r>
      <rPr>
        <u/>
        <sz val="11"/>
        <rFont val="Calibri"/>
        <family val="2"/>
        <scheme val="minor"/>
      </rPr>
      <t>Calculation</t>
    </r>
    <r>
      <rPr>
        <sz val="11"/>
        <rFont val="Calibri"/>
        <family val="2"/>
        <scheme val="minor"/>
      </rPr>
      <t xml:space="preserve">: the Utilisation Hours, proposed Contracted Service Capacity, and the Utilisation Price are used to calculate the Utilisation Contract Value.   </t>
    </r>
  </si>
  <si>
    <r>
      <rPr>
        <u/>
        <sz val="11"/>
        <rFont val="Calibri"/>
        <family val="2"/>
        <scheme val="minor"/>
      </rPr>
      <t xml:space="preserve">Calculation: </t>
    </r>
    <r>
      <rPr>
        <sz val="11"/>
        <rFont val="Calibri"/>
        <family val="2"/>
        <scheme val="minor"/>
      </rPr>
      <t xml:space="preserve">the total contract value for the proposed availability is calculated using the Availability Price (£/kWh), the Contracted Service Capacity (kW) and the Availability Hours. </t>
    </r>
  </si>
  <si>
    <r>
      <rPr>
        <u/>
        <sz val="11"/>
        <rFont val="Calibri"/>
        <family val="2"/>
        <scheme val="minor"/>
      </rPr>
      <t>Calculation</t>
    </r>
    <r>
      <rPr>
        <sz val="11"/>
        <rFont val="Calibri"/>
        <family val="2"/>
        <scheme val="minor"/>
      </rPr>
      <t xml:space="preserve">: is the Total Contract Value for the relevant auction and proposed Availability/Utilisation prices. This is the sum of the Availability Contract Value and the Utilisation Contract Value. 
</t>
    </r>
  </si>
  <si>
    <t xml:space="preserve">This user guide presents a list of instructions for each input, as described below. These inputs are annotated below on a screenshot of the 'Contract Value Calculator' tab, where the actual inputs should be defined by the user. </t>
  </si>
  <si>
    <r>
      <rPr>
        <u/>
        <sz val="11"/>
        <rFont val="Calibri"/>
        <family val="2"/>
        <scheme val="minor"/>
      </rPr>
      <t>Calculation:</t>
    </r>
    <r>
      <rPr>
        <sz val="11"/>
        <rFont val="Calibri"/>
        <family val="2"/>
        <scheme val="minor"/>
      </rPr>
      <t xml:space="preserve">  calculates the Utilisation Price limit which can be bid/offered up to in an auction. This is calculated using the Ceiling Price, no. of Expected Utilisations, Utilisation Service Duration Hours, and the proposed Contracted Service Capacity inputs. 
</t>
    </r>
  </si>
  <si>
    <t>Note that the value shown is the value at which the Total Contract Value will be taken beyond the ceiling price e.g. if the Utilisation Price limit is £0.50 then the maximum allowable Utilisation Price is £0.49. Therefore this acts as a guide for users in terms of selecting the balance between Availability Price vs Utilisation Price as a part of the Total Contract Value.</t>
  </si>
  <si>
    <t>Contract Value Calculator sheet annotation:</t>
  </si>
  <si>
    <t>Availability Contract Value (£) =  Availability Hours (h) x Contract Service Capacity (kW) x Availability Price (£/kW/h)</t>
  </si>
  <si>
    <t>Utilisation Contract Value (£) = Utilisation Hours (h) x Contracted Service Capacity (kW) x Utilisation Price (£/kWh)</t>
  </si>
  <si>
    <t xml:space="preserve">Total Contract Value (£) = Availability Contract Value (£) + Utilisation Contract Value (£) 
The Availability Contract Value is zero when the Dynamic service is selected. Therefore there is no Availability Value considered in the Total Contract Value when the Dynamic service is selected. </t>
  </si>
  <si>
    <t>Total Contract Value (£/kWh) = (Total Contract Value (£) / Contracted Service Capacity (kW)) / Utilisation Hours (h) 
This cell will be highlighted green if the £/kWh is less than or equal to the Contract Ceiling Price (£/kWh).
The cell will change to red highlight if the £/kWh exceeds the Contract Ceiling Price (£/kWh).</t>
  </si>
  <si>
    <r>
      <rPr>
        <u/>
        <sz val="11"/>
        <rFont val="Calibri"/>
        <family val="2"/>
        <scheme val="minor"/>
      </rPr>
      <t>Input</t>
    </r>
    <r>
      <rPr>
        <sz val="11"/>
        <rFont val="Calibri"/>
        <family val="2"/>
        <scheme val="minor"/>
      </rPr>
      <t>: the required capacity to be procured via the auction.</t>
    </r>
  </si>
  <si>
    <r>
      <rPr>
        <u/>
        <sz val="11"/>
        <rFont val="Calibri"/>
        <family val="2"/>
        <scheme val="minor"/>
      </rPr>
      <t>Input</t>
    </r>
    <r>
      <rPr>
        <sz val="11"/>
        <rFont val="Calibri"/>
        <family val="2"/>
        <scheme val="minor"/>
      </rPr>
      <t xml:space="preserve">: the total number of </t>
    </r>
    <r>
      <rPr>
        <i/>
        <sz val="11"/>
        <rFont val="Calibri"/>
        <family val="2"/>
        <scheme val="minor"/>
      </rPr>
      <t>utilisation</t>
    </r>
    <r>
      <rPr>
        <sz val="11"/>
        <rFont val="Calibri"/>
        <family val="2"/>
        <scheme val="minor"/>
      </rPr>
      <t xml:space="preserve"> hours that the DER is expected to be utilised for within the specified bounds of the auction.</t>
    </r>
  </si>
  <si>
    <r>
      <rPr>
        <u/>
        <sz val="11"/>
        <rFont val="Calibri"/>
        <family val="2"/>
        <scheme val="minor"/>
      </rPr>
      <t>Input</t>
    </r>
    <r>
      <rPr>
        <sz val="11"/>
        <rFont val="Calibri"/>
        <family val="2"/>
        <scheme val="minor"/>
      </rPr>
      <t xml:space="preserve">: the total number of </t>
    </r>
    <r>
      <rPr>
        <i/>
        <sz val="11"/>
        <rFont val="Calibri"/>
        <family val="2"/>
        <scheme val="minor"/>
      </rPr>
      <t>availability</t>
    </r>
    <r>
      <rPr>
        <sz val="11"/>
        <rFont val="Calibri"/>
        <family val="2"/>
        <scheme val="minor"/>
      </rPr>
      <t xml:space="preserve"> hours that the DER is available for service provision within the specified bounds of the auction.</t>
    </r>
  </si>
  <si>
    <r>
      <rPr>
        <u/>
        <sz val="11"/>
        <rFont val="Calibri"/>
        <family val="2"/>
        <scheme val="minor"/>
      </rPr>
      <t>Input</t>
    </r>
    <r>
      <rPr>
        <sz val="11"/>
        <rFont val="Calibri"/>
        <family val="2"/>
        <scheme val="minor"/>
      </rPr>
      <t>: the auction reference.</t>
    </r>
  </si>
  <si>
    <r>
      <rPr>
        <u/>
        <sz val="11"/>
        <rFont val="Calibri"/>
        <family val="2"/>
        <scheme val="minor"/>
      </rPr>
      <t>Calculation</t>
    </r>
    <r>
      <rPr>
        <sz val="11"/>
        <rFont val="Calibri"/>
        <family val="2"/>
        <scheme val="minor"/>
      </rPr>
      <t>: the relevant service auction ceiling price (£/kWh) is pulled through from the Data Validation sheet.</t>
    </r>
  </si>
  <si>
    <r>
      <rPr>
        <u/>
        <sz val="11"/>
        <rFont val="Calibri"/>
        <family val="2"/>
        <scheme val="minor"/>
      </rPr>
      <t>Input</t>
    </r>
    <r>
      <rPr>
        <sz val="11"/>
        <rFont val="Calibri"/>
        <family val="2"/>
        <scheme val="minor"/>
      </rPr>
      <t>: the date which the contract value is being calculated.</t>
    </r>
  </si>
  <si>
    <r>
      <rPr>
        <u/>
        <sz val="11"/>
        <rFont val="Calibri"/>
        <family val="2"/>
        <scheme val="minor"/>
      </rPr>
      <t>Select</t>
    </r>
    <r>
      <rPr>
        <sz val="11"/>
        <rFont val="Calibri"/>
        <family val="2"/>
        <scheme val="minor"/>
      </rPr>
      <t>: the service for which the contract value should be calculated for.</t>
    </r>
  </si>
  <si>
    <t>Availability Price Limit (£/kW/h) = (Contract Service Capacity (kW) x Utilisation Hours (h) x Contract Ceiling Price (£/kWh) - Utilisation Contract Value (£)) / (Contract Service Capacity (kW) x Availability Hours (h))
Note that this input is not used in the Total Contract Value when the Dynamic service is considered. The cell is highlighted with a grey hatched pattern to indicate this when the Dynamic service is selected.</t>
  </si>
  <si>
    <r>
      <rPr>
        <b/>
        <u/>
        <sz val="11"/>
        <rFont val="Calibri"/>
        <family val="2"/>
        <scheme val="minor"/>
      </rPr>
      <t>Calculation:</t>
    </r>
    <r>
      <rPr>
        <b/>
        <sz val="11"/>
        <rFont val="Calibri"/>
        <family val="2"/>
        <scheme val="minor"/>
      </rPr>
      <t xml:space="preserve"> this is the Total Contract Value divided by the Utilisation Hours.  This is the value used by the DSO to compare and stack  against other participants, and should thus important to both the Supplier and DSO. 
</t>
    </r>
  </si>
  <si>
    <t>Input cells that can be edited</t>
  </si>
  <si>
    <t>Calculation cells - not to be edited</t>
  </si>
  <si>
    <t>Input</t>
  </si>
  <si>
    <t xml:space="preserve">Calculation </t>
  </si>
  <si>
    <t xml:space="preserve">Cell Legend: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</si>
</sst>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
  </numFmts>
  <fonts count="15" x14ac:knownFonts="1">
    <font>
      <sz val="11"/>
      <color theme="1"/>
      <name val="Calibri"/>
      <family val="2"/>
      <scheme val="minor"/>
    </font>
    <font>
      <b/>
      <sz val="11"/>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8"/>
      <name val="Calibri"/>
      <family val="2"/>
      <scheme val="minor"/>
    </font>
    <font>
      <sz val="11"/>
      <color rgb="FFFF0000"/>
      <name val="Calibri"/>
      <family val="2"/>
      <scheme val="minor"/>
    </font>
    <font>
      <sz val="11"/>
      <name val="Calibri"/>
      <family val="2"/>
      <scheme val="minor"/>
    </font>
    <font>
      <sz val="11"/>
      <color theme="1"/>
      <name val="Calibri"/>
      <family val="2"/>
      <scheme val="minor"/>
    </font>
    <font>
      <u/>
      <sz val="11"/>
      <name val="Calibri"/>
      <family val="2"/>
      <scheme val="minor"/>
    </font>
    <font>
      <b/>
      <sz val="11"/>
      <color theme="0" tint="-0.34998626667073579"/>
      <name val="Calibri"/>
      <family val="2"/>
      <scheme val="minor"/>
    </font>
    <font>
      <i/>
      <sz val="11"/>
      <name val="Calibri"/>
      <family val="2"/>
      <scheme val="minor"/>
    </font>
    <font>
      <b/>
      <sz val="11"/>
      <name val="Calibri"/>
      <family val="2"/>
      <scheme val="minor"/>
    </font>
    <font>
      <b/>
      <u/>
      <sz val="1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9"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7F7F7F"/>
      </left>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bottom style="thin">
        <color theme="0"/>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0" fontId="2" fillId="4" borderId="15" applyNumberFormat="0" applyAlignment="0" applyProtection="0"/>
    <xf numFmtId="0" fontId="3" fillId="5" borderId="15" applyNumberFormat="0" applyAlignment="0" applyProtection="0"/>
    <xf numFmtId="0" fontId="4" fillId="6" borderId="17" applyNumberFormat="0" applyAlignment="0" applyProtection="0"/>
    <xf numFmtId="44" fontId="8" fillId="0" borderId="0" applyFont="0" applyFill="0" applyBorder="0" applyAlignment="0" applyProtection="0"/>
  </cellStyleXfs>
  <cellXfs count="74">
    <xf numFmtId="0" fontId="0" fillId="0" borderId="0" xfId="0"/>
    <xf numFmtId="0" fontId="0" fillId="0" borderId="0" xfId="0" applyAlignment="1">
      <alignment horizontal="center" vertical="center"/>
    </xf>
    <xf numFmtId="0" fontId="0" fillId="3" borderId="0" xfId="0" applyFill="1"/>
    <xf numFmtId="0" fontId="0" fillId="0" borderId="19" xfId="0" applyBorder="1"/>
    <xf numFmtId="0" fontId="0" fillId="3" borderId="20" xfId="0" applyFill="1" applyBorder="1" applyAlignment="1">
      <alignment wrapText="1"/>
    </xf>
    <xf numFmtId="0" fontId="6" fillId="3" borderId="20" xfId="0" applyFont="1" applyFill="1" applyBorder="1"/>
    <xf numFmtId="0" fontId="1" fillId="3" borderId="23" xfId="0" applyFont="1" applyFill="1" applyBorder="1"/>
    <xf numFmtId="0" fontId="0" fillId="0" borderId="24" xfId="0" applyBorder="1"/>
    <xf numFmtId="0" fontId="0" fillId="0" borderId="28" xfId="0" applyBorder="1"/>
    <xf numFmtId="0" fontId="1" fillId="0" borderId="0" xfId="0" applyFont="1"/>
    <xf numFmtId="0" fontId="0" fillId="0" borderId="20" xfId="0" applyBorder="1" applyAlignment="1">
      <alignment horizontal="center" vertical="center"/>
    </xf>
    <xf numFmtId="0" fontId="0" fillId="0" borderId="20" xfId="0" applyBorder="1"/>
    <xf numFmtId="0" fontId="0" fillId="0" borderId="19" xfId="0" applyBorder="1" applyAlignment="1">
      <alignment horizontal="right"/>
    </xf>
    <xf numFmtId="0" fontId="7" fillId="0" borderId="20" xfId="0" applyFont="1" applyFill="1" applyBorder="1"/>
    <xf numFmtId="44" fontId="0" fillId="0" borderId="20" xfId="4" applyFont="1" applyBorder="1"/>
    <xf numFmtId="0" fontId="0" fillId="3" borderId="20" xfId="0" applyFill="1" applyBorder="1" applyAlignment="1">
      <alignment horizontal="center"/>
    </xf>
    <xf numFmtId="0" fontId="6" fillId="0" borderId="19" xfId="0" applyFont="1" applyBorder="1"/>
    <xf numFmtId="0" fontId="0" fillId="0" borderId="21" xfId="0" applyFill="1" applyBorder="1" applyAlignment="1">
      <alignment horizontal="center" vertical="center" wrapText="1"/>
    </xf>
    <xf numFmtId="0" fontId="1" fillId="3" borderId="22" xfId="0" applyFont="1" applyFill="1" applyBorder="1" applyAlignment="1">
      <alignment wrapText="1"/>
    </xf>
    <xf numFmtId="0" fontId="7" fillId="3" borderId="20" xfId="0" applyFont="1" applyFill="1" applyBorder="1" applyAlignment="1">
      <alignment horizontal="left" vertical="center" wrapText="1"/>
    </xf>
    <xf numFmtId="0" fontId="7" fillId="3" borderId="20" xfId="0" applyFont="1" applyFill="1" applyBorder="1" applyAlignment="1">
      <alignment vertical="center" wrapText="1"/>
    </xf>
    <xf numFmtId="0" fontId="0" fillId="0" borderId="20" xfId="0" applyFill="1" applyBorder="1" applyAlignment="1">
      <alignment horizontal="center" vertical="center" wrapText="1"/>
    </xf>
    <xf numFmtId="0" fontId="0" fillId="3" borderId="20" xfId="0" applyFill="1" applyBorder="1" applyAlignment="1">
      <alignment horizontal="center" vertical="center"/>
    </xf>
    <xf numFmtId="0" fontId="1" fillId="7" borderId="20" xfId="0" applyFont="1" applyFill="1" applyBorder="1" applyAlignment="1">
      <alignment horizontal="center" vertical="center" wrapText="1"/>
    </xf>
    <xf numFmtId="0" fontId="12" fillId="7" borderId="20" xfId="0" applyFont="1" applyFill="1" applyBorder="1" applyAlignment="1">
      <alignment vertical="center" wrapText="1"/>
    </xf>
    <xf numFmtId="0" fontId="0" fillId="3" borderId="0" xfId="0" applyFill="1" applyProtection="1">
      <protection locked="0"/>
    </xf>
    <xf numFmtId="0" fontId="1" fillId="2" borderId="1" xfId="0" applyFont="1" applyFill="1" applyBorder="1" applyAlignment="1" applyProtection="1">
      <alignment horizontal="center" vertical="center"/>
      <protection locked="0"/>
    </xf>
    <xf numFmtId="14" fontId="2" fillId="4" borderId="16" xfId="1" applyNumberFormat="1" applyBorder="1" applyProtection="1">
      <protection locked="0"/>
    </xf>
    <xf numFmtId="14" fontId="0" fillId="3" borderId="4" xfId="0" applyNumberFormat="1" applyFill="1" applyBorder="1" applyProtection="1">
      <protection locked="0"/>
    </xf>
    <xf numFmtId="14" fontId="0" fillId="3" borderId="3" xfId="0" applyNumberFormat="1" applyFill="1" applyBorder="1" applyProtection="1">
      <protection locked="0"/>
    </xf>
    <xf numFmtId="0" fontId="0" fillId="3" borderId="0" xfId="0" applyFill="1" applyBorder="1" applyProtection="1">
      <protection locked="0"/>
    </xf>
    <xf numFmtId="0" fontId="1" fillId="2" borderId="6" xfId="0" applyFont="1" applyFill="1" applyBorder="1" applyAlignment="1" applyProtection="1">
      <alignment horizontal="center" vertical="center"/>
      <protection locked="0"/>
    </xf>
    <xf numFmtId="0" fontId="2" fillId="4" borderId="15" xfId="1" applyBorder="1" applyAlignment="1" applyProtection="1">
      <alignment horizontal="center" vertical="center" wrapText="1"/>
      <protection locked="0"/>
    </xf>
    <xf numFmtId="0" fontId="1" fillId="2" borderId="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2" fontId="2" fillId="4" borderId="15" xfId="1" applyNumberFormat="1" applyBorder="1" applyAlignment="1" applyProtection="1">
      <alignment horizontal="center" vertical="center" wrapText="1"/>
      <protection locked="0"/>
    </xf>
    <xf numFmtId="0" fontId="1" fillId="2" borderId="4"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2" fontId="3" fillId="5" borderId="15" xfId="2" applyNumberFormat="1" applyAlignment="1" applyProtection="1">
      <alignment horizontal="center" vertical="center" wrapText="1"/>
    </xf>
    <xf numFmtId="43" fontId="3" fillId="5" borderId="15" xfId="2" applyNumberFormat="1" applyBorder="1" applyAlignment="1" applyProtection="1">
      <alignment horizontal="center" vertical="center" wrapText="1"/>
    </xf>
    <xf numFmtId="164" fontId="3" fillId="5" borderId="15" xfId="2" applyNumberFormat="1" applyAlignment="1" applyProtection="1">
      <alignment horizontal="center" vertical="center" wrapText="1"/>
    </xf>
    <xf numFmtId="0" fontId="14" fillId="3" borderId="0" xfId="0" applyFont="1" applyFill="1" applyProtection="1">
      <protection locked="0"/>
    </xf>
    <xf numFmtId="0" fontId="2" fillId="4" borderId="20" xfId="1" applyBorder="1" applyAlignment="1" applyProtection="1">
      <alignment horizontal="center"/>
      <protection locked="0"/>
    </xf>
    <xf numFmtId="0" fontId="3" fillId="5" borderId="15" xfId="2" applyAlignment="1" applyProtection="1">
      <alignment horizontal="center"/>
      <protection locked="0"/>
    </xf>
    <xf numFmtId="2" fontId="10" fillId="6" borderId="17" xfId="3" applyNumberFormat="1" applyFont="1" applyAlignment="1" applyProtection="1">
      <alignment horizontal="center" vertical="center" wrapText="1"/>
    </xf>
    <xf numFmtId="43" fontId="3" fillId="5" borderId="18" xfId="2" applyNumberFormat="1" applyBorder="1" applyAlignment="1" applyProtection="1">
      <alignment horizontal="center" vertical="center" wrapText="1"/>
    </xf>
    <xf numFmtId="0" fontId="1" fillId="3" borderId="25" xfId="0" applyFont="1" applyFill="1" applyBorder="1" applyAlignment="1">
      <alignment horizontal="left"/>
    </xf>
    <xf numFmtId="0" fontId="1" fillId="3" borderId="26" xfId="0" applyFont="1" applyFill="1" applyBorder="1" applyAlignment="1">
      <alignment horizontal="left"/>
    </xf>
    <xf numFmtId="0" fontId="1" fillId="3" borderId="27" xfId="0" applyFont="1" applyFill="1" applyBorder="1" applyAlignment="1">
      <alignment horizontal="left"/>
    </xf>
    <xf numFmtId="0" fontId="7" fillId="3" borderId="20" xfId="0" applyFont="1" applyFill="1" applyBorder="1" applyAlignment="1">
      <alignment horizontal="left" wrapText="1"/>
    </xf>
    <xf numFmtId="0" fontId="7" fillId="3" borderId="20"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29"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0" fillId="2" borderId="30"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0" borderId="22" xfId="0" applyFont="1" applyBorder="1" applyAlignment="1">
      <alignment horizontal="left"/>
    </xf>
    <xf numFmtId="0" fontId="1" fillId="0" borderId="23" xfId="0" applyFont="1" applyBorder="1" applyAlignment="1">
      <alignment horizontal="left"/>
    </xf>
  </cellXfs>
  <cellStyles count="5">
    <cellStyle name="Calculation" xfId="2" builtinId="22"/>
    <cellStyle name="Check Cell" xfId="3" builtinId="23"/>
    <cellStyle name="Currency" xfId="4" builtinId="4"/>
    <cellStyle name="Input" xfId="1" builtinId="20"/>
    <cellStyle name="Normal" xfId="0" builtinId="0"/>
  </cellStyles>
  <dxfs count="4">
    <dxf>
      <fill>
        <patternFill>
          <bgColor theme="9"/>
        </patternFill>
      </fill>
    </dxf>
    <dxf>
      <fill>
        <patternFill>
          <bgColor rgb="FFFF0000"/>
        </patternFill>
      </fill>
    </dxf>
    <dxf>
      <fill>
        <patternFill patternType="darkUp">
          <bgColor theme="0"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348136</xdr:colOff>
      <xdr:row>19</xdr:row>
      <xdr:rowOff>113785</xdr:rowOff>
    </xdr:from>
    <xdr:to>
      <xdr:col>9</xdr:col>
      <xdr:colOff>213429</xdr:colOff>
      <xdr:row>20</xdr:row>
      <xdr:rowOff>48563</xdr:rowOff>
    </xdr:to>
    <xdr:sp macro="" textlink="">
      <xdr:nvSpPr>
        <xdr:cNvPr id="105" name="TextBox 104">
          <a:extLst>
            <a:ext uri="{FF2B5EF4-FFF2-40B4-BE49-F238E27FC236}">
              <a16:creationId xmlns:a16="http://schemas.microsoft.com/office/drawing/2014/main" id="{91B956AA-6164-41EC-BBF7-714B4F943E29}"/>
            </a:ext>
          </a:extLst>
        </xdr:cNvPr>
        <xdr:cNvSpPr txBox="1"/>
      </xdr:nvSpPr>
      <xdr:spPr>
        <a:xfrm>
          <a:off x="5646417" y="4042848"/>
          <a:ext cx="472512" cy="1133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9 (b)</a:t>
          </a:r>
        </a:p>
      </xdr:txBody>
    </xdr:sp>
    <xdr:clientData/>
  </xdr:twoCellAnchor>
  <xdr:twoCellAnchor editAs="oneCell">
    <xdr:from>
      <xdr:col>1</xdr:col>
      <xdr:colOff>9525</xdr:colOff>
      <xdr:row>5</xdr:row>
      <xdr:rowOff>133896</xdr:rowOff>
    </xdr:from>
    <xdr:to>
      <xdr:col>20</xdr:col>
      <xdr:colOff>387350</xdr:colOff>
      <xdr:row>24</xdr:row>
      <xdr:rowOff>74706</xdr:rowOff>
    </xdr:to>
    <xdr:pic>
      <xdr:nvPicPr>
        <xdr:cNvPr id="130" name="Picture 129">
          <a:extLst>
            <a:ext uri="{FF2B5EF4-FFF2-40B4-BE49-F238E27FC236}">
              <a16:creationId xmlns:a16="http://schemas.microsoft.com/office/drawing/2014/main" id="{6B06480B-716C-4CCC-AD60-AF98E94BCFD1}"/>
            </a:ext>
          </a:extLst>
        </xdr:cNvPr>
        <xdr:cNvPicPr>
          <a:picLocks noChangeAspect="1"/>
        </xdr:cNvPicPr>
      </xdr:nvPicPr>
      <xdr:blipFill rotWithShape="1">
        <a:blip xmlns:r="http://schemas.openxmlformats.org/officeDocument/2006/relationships" r:embed="rId1"/>
        <a:srcRect b="9939"/>
        <a:stretch/>
      </xdr:blipFill>
      <xdr:spPr>
        <a:xfrm>
          <a:off x="741643" y="1067720"/>
          <a:ext cx="16245354" cy="3489339"/>
        </a:xfrm>
        <a:prstGeom prst="rect">
          <a:avLst/>
        </a:prstGeom>
      </xdr:spPr>
    </xdr:pic>
    <xdr:clientData/>
  </xdr:twoCellAnchor>
  <xdr:twoCellAnchor>
    <xdr:from>
      <xdr:col>7</xdr:col>
      <xdr:colOff>420053</xdr:colOff>
      <xdr:row>6</xdr:row>
      <xdr:rowOff>57714</xdr:rowOff>
    </xdr:from>
    <xdr:to>
      <xdr:col>8</xdr:col>
      <xdr:colOff>137997</xdr:colOff>
      <xdr:row>7</xdr:row>
      <xdr:rowOff>12102</xdr:rowOff>
    </xdr:to>
    <xdr:sp macro="" textlink="">
      <xdr:nvSpPr>
        <xdr:cNvPr id="10" name="TextBox 9">
          <a:extLst>
            <a:ext uri="{FF2B5EF4-FFF2-40B4-BE49-F238E27FC236}">
              <a16:creationId xmlns:a16="http://schemas.microsoft.com/office/drawing/2014/main" id="{109F2ABD-9C08-48D2-81C2-4DC2C4DE7CDF}"/>
            </a:ext>
          </a:extLst>
        </xdr:cNvPr>
        <xdr:cNvSpPr txBox="1"/>
      </xdr:nvSpPr>
      <xdr:spPr>
        <a:xfrm>
          <a:off x="5111116" y="1665058"/>
          <a:ext cx="325162" cy="1329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1</a:t>
          </a:r>
        </a:p>
      </xdr:txBody>
    </xdr:sp>
    <xdr:clientData/>
  </xdr:twoCellAnchor>
  <xdr:twoCellAnchor>
    <xdr:from>
      <xdr:col>7</xdr:col>
      <xdr:colOff>407869</xdr:colOff>
      <xdr:row>8</xdr:row>
      <xdr:rowOff>56901</xdr:rowOff>
    </xdr:from>
    <xdr:to>
      <xdr:col>8</xdr:col>
      <xdr:colOff>144982</xdr:colOff>
      <xdr:row>9</xdr:row>
      <xdr:rowOff>20896</xdr:rowOff>
    </xdr:to>
    <xdr:sp macro="" textlink="">
      <xdr:nvSpPr>
        <xdr:cNvPr id="12" name="TextBox 11">
          <a:extLst>
            <a:ext uri="{FF2B5EF4-FFF2-40B4-BE49-F238E27FC236}">
              <a16:creationId xmlns:a16="http://schemas.microsoft.com/office/drawing/2014/main" id="{0D595BF7-FF57-443D-B685-73684652A67B}"/>
            </a:ext>
          </a:extLst>
        </xdr:cNvPr>
        <xdr:cNvSpPr txBox="1"/>
      </xdr:nvSpPr>
      <xdr:spPr>
        <a:xfrm>
          <a:off x="5098932" y="2021432"/>
          <a:ext cx="344331" cy="1425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2</a:t>
          </a:r>
        </a:p>
      </xdr:txBody>
    </xdr:sp>
    <xdr:clientData/>
  </xdr:twoCellAnchor>
  <xdr:twoCellAnchor>
    <xdr:from>
      <xdr:col>7</xdr:col>
      <xdr:colOff>420144</xdr:colOff>
      <xdr:row>9</xdr:row>
      <xdr:rowOff>76619</xdr:rowOff>
    </xdr:from>
    <xdr:to>
      <xdr:col>8</xdr:col>
      <xdr:colOff>138190</xdr:colOff>
      <xdr:row>10</xdr:row>
      <xdr:rowOff>26184</xdr:rowOff>
    </xdr:to>
    <xdr:sp macro="" textlink="">
      <xdr:nvSpPr>
        <xdr:cNvPr id="14" name="TextBox 13">
          <a:extLst>
            <a:ext uri="{FF2B5EF4-FFF2-40B4-BE49-F238E27FC236}">
              <a16:creationId xmlns:a16="http://schemas.microsoft.com/office/drawing/2014/main" id="{D1ECA706-BCE3-4764-B353-655787C4CCA3}"/>
            </a:ext>
          </a:extLst>
        </xdr:cNvPr>
        <xdr:cNvSpPr txBox="1"/>
      </xdr:nvSpPr>
      <xdr:spPr>
        <a:xfrm>
          <a:off x="5111207" y="2219744"/>
          <a:ext cx="325264" cy="12815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3</a:t>
          </a:r>
        </a:p>
      </xdr:txBody>
    </xdr:sp>
    <xdr:clientData/>
  </xdr:twoCellAnchor>
  <xdr:twoCellAnchor>
    <xdr:from>
      <xdr:col>7</xdr:col>
      <xdr:colOff>428128</xdr:colOff>
      <xdr:row>11</xdr:row>
      <xdr:rowOff>45927</xdr:rowOff>
    </xdr:from>
    <xdr:to>
      <xdr:col>8</xdr:col>
      <xdr:colOff>146072</xdr:colOff>
      <xdr:row>12</xdr:row>
      <xdr:rowOff>7447</xdr:rowOff>
    </xdr:to>
    <xdr:sp macro="" textlink="">
      <xdr:nvSpPr>
        <xdr:cNvPr id="15" name="TextBox 14">
          <a:extLst>
            <a:ext uri="{FF2B5EF4-FFF2-40B4-BE49-F238E27FC236}">
              <a16:creationId xmlns:a16="http://schemas.microsoft.com/office/drawing/2014/main" id="{751C4434-1807-433D-B6DA-B842E0DE3D92}"/>
            </a:ext>
          </a:extLst>
        </xdr:cNvPr>
        <xdr:cNvSpPr txBox="1"/>
      </xdr:nvSpPr>
      <xdr:spPr>
        <a:xfrm>
          <a:off x="5119191" y="2546240"/>
          <a:ext cx="325162" cy="14011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4</a:t>
          </a:r>
        </a:p>
      </xdr:txBody>
    </xdr:sp>
    <xdr:clientData/>
  </xdr:twoCellAnchor>
  <xdr:twoCellAnchor>
    <xdr:from>
      <xdr:col>7</xdr:col>
      <xdr:colOff>403124</xdr:colOff>
      <xdr:row>12</xdr:row>
      <xdr:rowOff>86886</xdr:rowOff>
    </xdr:from>
    <xdr:to>
      <xdr:col>8</xdr:col>
      <xdr:colOff>149643</xdr:colOff>
      <xdr:row>13</xdr:row>
      <xdr:rowOff>17804</xdr:rowOff>
    </xdr:to>
    <xdr:sp macro="" textlink="">
      <xdr:nvSpPr>
        <xdr:cNvPr id="16" name="TextBox 15">
          <a:extLst>
            <a:ext uri="{FF2B5EF4-FFF2-40B4-BE49-F238E27FC236}">
              <a16:creationId xmlns:a16="http://schemas.microsoft.com/office/drawing/2014/main" id="{A62EAA72-66E2-4E21-B7E0-7D63C94F56D4}"/>
            </a:ext>
          </a:extLst>
        </xdr:cNvPr>
        <xdr:cNvSpPr txBox="1"/>
      </xdr:nvSpPr>
      <xdr:spPr>
        <a:xfrm>
          <a:off x="5094187" y="2765792"/>
          <a:ext cx="353737" cy="1095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5</a:t>
          </a:r>
        </a:p>
      </xdr:txBody>
    </xdr:sp>
    <xdr:clientData/>
  </xdr:twoCellAnchor>
  <xdr:twoCellAnchor>
    <xdr:from>
      <xdr:col>7</xdr:col>
      <xdr:colOff>409079</xdr:colOff>
      <xdr:row>13</xdr:row>
      <xdr:rowOff>85460</xdr:rowOff>
    </xdr:from>
    <xdr:to>
      <xdr:col>8</xdr:col>
      <xdr:colOff>146073</xdr:colOff>
      <xdr:row>14</xdr:row>
      <xdr:rowOff>28298</xdr:rowOff>
    </xdr:to>
    <xdr:sp macro="" textlink="">
      <xdr:nvSpPr>
        <xdr:cNvPr id="17" name="TextBox 16">
          <a:extLst>
            <a:ext uri="{FF2B5EF4-FFF2-40B4-BE49-F238E27FC236}">
              <a16:creationId xmlns:a16="http://schemas.microsoft.com/office/drawing/2014/main" id="{369D6369-C476-457E-885C-195CA5685C78}"/>
            </a:ext>
          </a:extLst>
        </xdr:cNvPr>
        <xdr:cNvSpPr txBox="1"/>
      </xdr:nvSpPr>
      <xdr:spPr>
        <a:xfrm>
          <a:off x="5100142" y="2942960"/>
          <a:ext cx="344212" cy="12143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6</a:t>
          </a:r>
        </a:p>
      </xdr:txBody>
    </xdr:sp>
    <xdr:clientData/>
  </xdr:twoCellAnchor>
  <xdr:twoCellAnchor>
    <xdr:from>
      <xdr:col>7</xdr:col>
      <xdr:colOff>399950</xdr:colOff>
      <xdr:row>14</xdr:row>
      <xdr:rowOff>68527</xdr:rowOff>
    </xdr:from>
    <xdr:to>
      <xdr:col>8</xdr:col>
      <xdr:colOff>140119</xdr:colOff>
      <xdr:row>15</xdr:row>
      <xdr:rowOff>6960</xdr:rowOff>
    </xdr:to>
    <xdr:sp macro="" textlink="">
      <xdr:nvSpPr>
        <xdr:cNvPr id="18" name="TextBox 17">
          <a:extLst>
            <a:ext uri="{FF2B5EF4-FFF2-40B4-BE49-F238E27FC236}">
              <a16:creationId xmlns:a16="http://schemas.microsoft.com/office/drawing/2014/main" id="{6BE2AA6C-8B4E-4248-AB8B-800A998CB527}"/>
            </a:ext>
          </a:extLst>
        </xdr:cNvPr>
        <xdr:cNvSpPr txBox="1"/>
      </xdr:nvSpPr>
      <xdr:spPr>
        <a:xfrm>
          <a:off x="5091013" y="3104621"/>
          <a:ext cx="347387" cy="11702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7</a:t>
          </a:r>
        </a:p>
      </xdr:txBody>
    </xdr:sp>
    <xdr:clientData/>
  </xdr:twoCellAnchor>
  <xdr:twoCellAnchor>
    <xdr:from>
      <xdr:col>5</xdr:col>
      <xdr:colOff>168951</xdr:colOff>
      <xdr:row>15</xdr:row>
      <xdr:rowOff>50525</xdr:rowOff>
    </xdr:from>
    <xdr:to>
      <xdr:col>8</xdr:col>
      <xdr:colOff>179294</xdr:colOff>
      <xdr:row>18</xdr:row>
      <xdr:rowOff>100853</xdr:rowOff>
    </xdr:to>
    <xdr:sp macro="" textlink="">
      <xdr:nvSpPr>
        <xdr:cNvPr id="84" name="Rectangle 83">
          <a:extLst>
            <a:ext uri="{FF2B5EF4-FFF2-40B4-BE49-F238E27FC236}">
              <a16:creationId xmlns:a16="http://schemas.microsoft.com/office/drawing/2014/main" id="{F1CE233B-16DF-4438-AAEC-2663B40B8F02}"/>
            </a:ext>
          </a:extLst>
        </xdr:cNvPr>
        <xdr:cNvSpPr/>
      </xdr:nvSpPr>
      <xdr:spPr>
        <a:xfrm>
          <a:off x="3631569" y="3277819"/>
          <a:ext cx="1825696" cy="58821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10</xdr:col>
      <xdr:colOff>244663</xdr:colOff>
      <xdr:row>16</xdr:row>
      <xdr:rowOff>151882</xdr:rowOff>
    </xdr:from>
    <xdr:to>
      <xdr:col>11</xdr:col>
      <xdr:colOff>103606</xdr:colOff>
      <xdr:row>17</xdr:row>
      <xdr:rowOff>105710</xdr:rowOff>
    </xdr:to>
    <xdr:sp macro="" textlink="">
      <xdr:nvSpPr>
        <xdr:cNvPr id="88" name="TextBox 87">
          <a:extLst>
            <a:ext uri="{FF2B5EF4-FFF2-40B4-BE49-F238E27FC236}">
              <a16:creationId xmlns:a16="http://schemas.microsoft.com/office/drawing/2014/main" id="{D2B39572-B504-4371-9031-CB33DE227330}"/>
            </a:ext>
          </a:extLst>
        </xdr:cNvPr>
        <xdr:cNvSpPr txBox="1"/>
      </xdr:nvSpPr>
      <xdr:spPr>
        <a:xfrm>
          <a:off x="6732869" y="3558470"/>
          <a:ext cx="464061" cy="13312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GB" sz="1100" baseline="0"/>
            <a:t>9 (a)</a:t>
          </a:r>
          <a:endParaRPr lang="en-GB" sz="1100"/>
        </a:p>
      </xdr:txBody>
    </xdr:sp>
    <xdr:clientData/>
  </xdr:twoCellAnchor>
  <xdr:twoCellAnchor>
    <xdr:from>
      <xdr:col>7</xdr:col>
      <xdr:colOff>397565</xdr:colOff>
      <xdr:row>16</xdr:row>
      <xdr:rowOff>155432</xdr:rowOff>
    </xdr:from>
    <xdr:to>
      <xdr:col>8</xdr:col>
      <xdr:colOff>124710</xdr:colOff>
      <xdr:row>17</xdr:row>
      <xdr:rowOff>99392</xdr:rowOff>
    </xdr:to>
    <xdr:sp macro="" textlink="">
      <xdr:nvSpPr>
        <xdr:cNvPr id="91" name="TextBox 90">
          <a:extLst>
            <a:ext uri="{FF2B5EF4-FFF2-40B4-BE49-F238E27FC236}">
              <a16:creationId xmlns:a16="http://schemas.microsoft.com/office/drawing/2014/main" id="{10F2DF74-5F5C-44D5-BBC9-4B52A5CAACC3}"/>
            </a:ext>
          </a:extLst>
        </xdr:cNvPr>
        <xdr:cNvSpPr txBox="1"/>
      </xdr:nvSpPr>
      <xdr:spPr>
        <a:xfrm>
          <a:off x="5126935" y="3617562"/>
          <a:ext cx="340058" cy="1261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8</a:t>
          </a:r>
        </a:p>
      </xdr:txBody>
    </xdr:sp>
    <xdr:clientData/>
  </xdr:twoCellAnchor>
  <xdr:twoCellAnchor>
    <xdr:from>
      <xdr:col>12</xdr:col>
      <xdr:colOff>797119</xdr:colOff>
      <xdr:row>16</xdr:row>
      <xdr:rowOff>155431</xdr:rowOff>
    </xdr:from>
    <xdr:to>
      <xdr:col>12</xdr:col>
      <xdr:colOff>1283405</xdr:colOff>
      <xdr:row>17</xdr:row>
      <xdr:rowOff>102909</xdr:rowOff>
    </xdr:to>
    <xdr:sp macro="" textlink="">
      <xdr:nvSpPr>
        <xdr:cNvPr id="92" name="TextBox 91">
          <a:extLst>
            <a:ext uri="{FF2B5EF4-FFF2-40B4-BE49-F238E27FC236}">
              <a16:creationId xmlns:a16="http://schemas.microsoft.com/office/drawing/2014/main" id="{B2632865-94CA-4151-ABE0-813026DE7361}"/>
            </a:ext>
          </a:extLst>
        </xdr:cNvPr>
        <xdr:cNvSpPr txBox="1"/>
      </xdr:nvSpPr>
      <xdr:spPr>
        <a:xfrm>
          <a:off x="8495560" y="3562019"/>
          <a:ext cx="486286"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10</a:t>
          </a:r>
        </a:p>
      </xdr:txBody>
    </xdr:sp>
    <xdr:clientData/>
  </xdr:twoCellAnchor>
  <xdr:twoCellAnchor>
    <xdr:from>
      <xdr:col>13</xdr:col>
      <xdr:colOff>1199221</xdr:colOff>
      <xdr:row>16</xdr:row>
      <xdr:rowOff>158791</xdr:rowOff>
    </xdr:from>
    <xdr:to>
      <xdr:col>13</xdr:col>
      <xdr:colOff>1714082</xdr:colOff>
      <xdr:row>17</xdr:row>
      <xdr:rowOff>106269</xdr:rowOff>
    </xdr:to>
    <xdr:sp macro="" textlink="">
      <xdr:nvSpPr>
        <xdr:cNvPr id="93" name="TextBox 92">
          <a:extLst>
            <a:ext uri="{FF2B5EF4-FFF2-40B4-BE49-F238E27FC236}">
              <a16:creationId xmlns:a16="http://schemas.microsoft.com/office/drawing/2014/main" id="{1A6AF1B0-080E-4C52-A495-153ED89014E9}"/>
            </a:ext>
          </a:extLst>
        </xdr:cNvPr>
        <xdr:cNvSpPr txBox="1"/>
      </xdr:nvSpPr>
      <xdr:spPr>
        <a:xfrm>
          <a:off x="10242368" y="3565379"/>
          <a:ext cx="514861"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11 (a)</a:t>
          </a:r>
        </a:p>
      </xdr:txBody>
    </xdr:sp>
    <xdr:clientData/>
  </xdr:twoCellAnchor>
  <xdr:twoCellAnchor>
    <xdr:from>
      <xdr:col>13</xdr:col>
      <xdr:colOff>2521136</xdr:colOff>
      <xdr:row>16</xdr:row>
      <xdr:rowOff>158791</xdr:rowOff>
    </xdr:from>
    <xdr:to>
      <xdr:col>13</xdr:col>
      <xdr:colOff>3016947</xdr:colOff>
      <xdr:row>17</xdr:row>
      <xdr:rowOff>106269</xdr:rowOff>
    </xdr:to>
    <xdr:sp macro="" textlink="">
      <xdr:nvSpPr>
        <xdr:cNvPr id="94" name="TextBox 93">
          <a:extLst>
            <a:ext uri="{FF2B5EF4-FFF2-40B4-BE49-F238E27FC236}">
              <a16:creationId xmlns:a16="http://schemas.microsoft.com/office/drawing/2014/main" id="{08631B35-C35C-4380-A4DF-045CCDD429F8}"/>
            </a:ext>
          </a:extLst>
        </xdr:cNvPr>
        <xdr:cNvSpPr txBox="1"/>
      </xdr:nvSpPr>
      <xdr:spPr>
        <a:xfrm>
          <a:off x="11564283" y="3565379"/>
          <a:ext cx="495811"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12</a:t>
          </a:r>
        </a:p>
      </xdr:txBody>
    </xdr:sp>
    <xdr:clientData/>
  </xdr:twoCellAnchor>
  <xdr:twoCellAnchor>
    <xdr:from>
      <xdr:col>14</xdr:col>
      <xdr:colOff>451414</xdr:colOff>
      <xdr:row>16</xdr:row>
      <xdr:rowOff>158791</xdr:rowOff>
    </xdr:from>
    <xdr:to>
      <xdr:col>15</xdr:col>
      <xdr:colOff>361157</xdr:colOff>
      <xdr:row>17</xdr:row>
      <xdr:rowOff>106269</xdr:rowOff>
    </xdr:to>
    <xdr:sp macro="" textlink="">
      <xdr:nvSpPr>
        <xdr:cNvPr id="95" name="TextBox 94">
          <a:extLst>
            <a:ext uri="{FF2B5EF4-FFF2-40B4-BE49-F238E27FC236}">
              <a16:creationId xmlns:a16="http://schemas.microsoft.com/office/drawing/2014/main" id="{5865C023-FB2D-4C00-AA8F-905750B03EDC}"/>
            </a:ext>
          </a:extLst>
        </xdr:cNvPr>
        <xdr:cNvSpPr txBox="1"/>
      </xdr:nvSpPr>
      <xdr:spPr>
        <a:xfrm>
          <a:off x="13293355" y="3565379"/>
          <a:ext cx="514861"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13</a:t>
          </a:r>
        </a:p>
      </xdr:txBody>
    </xdr:sp>
    <xdr:clientData/>
  </xdr:twoCellAnchor>
  <xdr:twoCellAnchor>
    <xdr:from>
      <xdr:col>17</xdr:col>
      <xdr:colOff>494745</xdr:colOff>
      <xdr:row>16</xdr:row>
      <xdr:rowOff>158791</xdr:rowOff>
    </xdr:from>
    <xdr:to>
      <xdr:col>18</xdr:col>
      <xdr:colOff>420363</xdr:colOff>
      <xdr:row>17</xdr:row>
      <xdr:rowOff>106269</xdr:rowOff>
    </xdr:to>
    <xdr:sp macro="" textlink="">
      <xdr:nvSpPr>
        <xdr:cNvPr id="96" name="TextBox 95">
          <a:extLst>
            <a:ext uri="{FF2B5EF4-FFF2-40B4-BE49-F238E27FC236}">
              <a16:creationId xmlns:a16="http://schemas.microsoft.com/office/drawing/2014/main" id="{9E671B2B-53D9-4FB3-B39C-2B383E2431EF}"/>
            </a:ext>
          </a:extLst>
        </xdr:cNvPr>
        <xdr:cNvSpPr txBox="1"/>
      </xdr:nvSpPr>
      <xdr:spPr>
        <a:xfrm>
          <a:off x="15152039" y="3565379"/>
          <a:ext cx="530736" cy="1267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14</a:t>
          </a:r>
        </a:p>
      </xdr:txBody>
    </xdr:sp>
    <xdr:clientData/>
  </xdr:twoCellAnchor>
  <xdr:twoCellAnchor>
    <xdr:from>
      <xdr:col>8</xdr:col>
      <xdr:colOff>181841</xdr:colOff>
      <xdr:row>15</xdr:row>
      <xdr:rowOff>50525</xdr:rowOff>
    </xdr:from>
    <xdr:to>
      <xdr:col>11</xdr:col>
      <xdr:colOff>169959</xdr:colOff>
      <xdr:row>18</xdr:row>
      <xdr:rowOff>107203</xdr:rowOff>
    </xdr:to>
    <xdr:sp macro="" textlink="">
      <xdr:nvSpPr>
        <xdr:cNvPr id="98" name="Rectangle 97">
          <a:extLst>
            <a:ext uri="{FF2B5EF4-FFF2-40B4-BE49-F238E27FC236}">
              <a16:creationId xmlns:a16="http://schemas.microsoft.com/office/drawing/2014/main" id="{2B20487B-7B89-4040-8DEE-1349B9B656BC}"/>
            </a:ext>
          </a:extLst>
        </xdr:cNvPr>
        <xdr:cNvSpPr/>
      </xdr:nvSpPr>
      <xdr:spPr>
        <a:xfrm>
          <a:off x="5459812" y="3277819"/>
          <a:ext cx="180347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11</xdr:col>
      <xdr:colOff>172508</xdr:colOff>
      <xdr:row>15</xdr:row>
      <xdr:rowOff>50525</xdr:rowOff>
    </xdr:from>
    <xdr:to>
      <xdr:col>13</xdr:col>
      <xdr:colOff>22412</xdr:colOff>
      <xdr:row>18</xdr:row>
      <xdr:rowOff>107203</xdr:rowOff>
    </xdr:to>
    <xdr:sp macro="" textlink="">
      <xdr:nvSpPr>
        <xdr:cNvPr id="99" name="Rectangle 98">
          <a:extLst>
            <a:ext uri="{FF2B5EF4-FFF2-40B4-BE49-F238E27FC236}">
              <a16:creationId xmlns:a16="http://schemas.microsoft.com/office/drawing/2014/main" id="{CCF260C5-08AC-41B3-9093-470EF2474343}"/>
            </a:ext>
          </a:extLst>
        </xdr:cNvPr>
        <xdr:cNvSpPr/>
      </xdr:nvSpPr>
      <xdr:spPr>
        <a:xfrm>
          <a:off x="7265832" y="3277819"/>
          <a:ext cx="1799727"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9658</xdr:colOff>
      <xdr:row>15</xdr:row>
      <xdr:rowOff>50525</xdr:rowOff>
    </xdr:from>
    <xdr:to>
      <xdr:col>13</xdr:col>
      <xdr:colOff>1826560</xdr:colOff>
      <xdr:row>18</xdr:row>
      <xdr:rowOff>107203</xdr:rowOff>
    </xdr:to>
    <xdr:sp macro="" textlink="">
      <xdr:nvSpPr>
        <xdr:cNvPr id="100" name="Rectangle 99">
          <a:extLst>
            <a:ext uri="{FF2B5EF4-FFF2-40B4-BE49-F238E27FC236}">
              <a16:creationId xmlns:a16="http://schemas.microsoft.com/office/drawing/2014/main" id="{1D366F06-F79B-41F6-B0AC-F92E6DC745CA}"/>
            </a:ext>
          </a:extLst>
        </xdr:cNvPr>
        <xdr:cNvSpPr/>
      </xdr:nvSpPr>
      <xdr:spPr>
        <a:xfrm>
          <a:off x="9052805" y="3277819"/>
          <a:ext cx="1816902"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1826505</xdr:colOff>
      <xdr:row>15</xdr:row>
      <xdr:rowOff>50525</xdr:rowOff>
    </xdr:from>
    <xdr:to>
      <xdr:col>13</xdr:col>
      <xdr:colOff>3630706</xdr:colOff>
      <xdr:row>18</xdr:row>
      <xdr:rowOff>107203</xdr:rowOff>
    </xdr:to>
    <xdr:sp macro="" textlink="">
      <xdr:nvSpPr>
        <xdr:cNvPr id="101" name="Rectangle 100">
          <a:extLst>
            <a:ext uri="{FF2B5EF4-FFF2-40B4-BE49-F238E27FC236}">
              <a16:creationId xmlns:a16="http://schemas.microsoft.com/office/drawing/2014/main" id="{41ED2393-5DBB-4A3C-827A-06F49AC60C5B}"/>
            </a:ext>
          </a:extLst>
        </xdr:cNvPr>
        <xdr:cNvSpPr/>
      </xdr:nvSpPr>
      <xdr:spPr>
        <a:xfrm>
          <a:off x="10869652" y="3277819"/>
          <a:ext cx="180420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3624302</xdr:colOff>
      <xdr:row>15</xdr:row>
      <xdr:rowOff>50525</xdr:rowOff>
    </xdr:from>
    <xdr:to>
      <xdr:col>16</xdr:col>
      <xdr:colOff>432174</xdr:colOff>
      <xdr:row>18</xdr:row>
      <xdr:rowOff>107203</xdr:rowOff>
    </xdr:to>
    <xdr:sp macro="" textlink="">
      <xdr:nvSpPr>
        <xdr:cNvPr id="102" name="Rectangle 101">
          <a:extLst>
            <a:ext uri="{FF2B5EF4-FFF2-40B4-BE49-F238E27FC236}">
              <a16:creationId xmlns:a16="http://schemas.microsoft.com/office/drawing/2014/main" id="{F2C7C693-21E8-471B-A506-83D2229B0639}"/>
            </a:ext>
          </a:extLst>
        </xdr:cNvPr>
        <xdr:cNvSpPr/>
      </xdr:nvSpPr>
      <xdr:spPr>
        <a:xfrm>
          <a:off x="12667449" y="3277819"/>
          <a:ext cx="181690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16</xdr:col>
      <xdr:colOff>428952</xdr:colOff>
      <xdr:row>15</xdr:row>
      <xdr:rowOff>39319</xdr:rowOff>
    </xdr:from>
    <xdr:to>
      <xdr:col>19</xdr:col>
      <xdr:colOff>417800</xdr:colOff>
      <xdr:row>18</xdr:row>
      <xdr:rowOff>95997</xdr:rowOff>
    </xdr:to>
    <xdr:sp macro="" textlink="">
      <xdr:nvSpPr>
        <xdr:cNvPr id="103" name="Rectangle 102">
          <a:extLst>
            <a:ext uri="{FF2B5EF4-FFF2-40B4-BE49-F238E27FC236}">
              <a16:creationId xmlns:a16="http://schemas.microsoft.com/office/drawing/2014/main" id="{C4682BB9-F345-409D-9B19-031942C7B914}"/>
            </a:ext>
          </a:extLst>
        </xdr:cNvPr>
        <xdr:cNvSpPr/>
      </xdr:nvSpPr>
      <xdr:spPr>
        <a:xfrm>
          <a:off x="14481128" y="3266613"/>
          <a:ext cx="1804201" cy="5945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9658</xdr:colOff>
      <xdr:row>20</xdr:row>
      <xdr:rowOff>176119</xdr:rowOff>
    </xdr:from>
    <xdr:to>
      <xdr:col>13</xdr:col>
      <xdr:colOff>1829735</xdr:colOff>
      <xdr:row>23</xdr:row>
      <xdr:rowOff>49497</xdr:rowOff>
    </xdr:to>
    <xdr:sp macro="" textlink="">
      <xdr:nvSpPr>
        <xdr:cNvPr id="104" name="Rectangle 103">
          <a:extLst>
            <a:ext uri="{FF2B5EF4-FFF2-40B4-BE49-F238E27FC236}">
              <a16:creationId xmlns:a16="http://schemas.microsoft.com/office/drawing/2014/main" id="{3C227117-DCFB-48E9-B65D-B167CD4A0D53}"/>
            </a:ext>
          </a:extLst>
        </xdr:cNvPr>
        <xdr:cNvSpPr/>
      </xdr:nvSpPr>
      <xdr:spPr>
        <a:xfrm>
          <a:off x="9052805" y="4299884"/>
          <a:ext cx="1820077" cy="411260"/>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8</xdr:col>
      <xdr:colOff>181841</xdr:colOff>
      <xdr:row>18</xdr:row>
      <xdr:rowOff>174438</xdr:rowOff>
    </xdr:from>
    <xdr:to>
      <xdr:col>11</xdr:col>
      <xdr:colOff>173134</xdr:colOff>
      <xdr:row>20</xdr:row>
      <xdr:rowOff>155202</xdr:rowOff>
    </xdr:to>
    <xdr:sp macro="" textlink="">
      <xdr:nvSpPr>
        <xdr:cNvPr id="106" name="Rectangle 105">
          <a:extLst>
            <a:ext uri="{FF2B5EF4-FFF2-40B4-BE49-F238E27FC236}">
              <a16:creationId xmlns:a16="http://schemas.microsoft.com/office/drawing/2014/main" id="{00EA08B5-8497-47F0-9E6D-CC21E7C4EC56}"/>
            </a:ext>
          </a:extLst>
        </xdr:cNvPr>
        <xdr:cNvSpPr/>
      </xdr:nvSpPr>
      <xdr:spPr>
        <a:xfrm>
          <a:off x="5459812" y="3939614"/>
          <a:ext cx="1806646" cy="339353"/>
        </a:xfrm>
        <a:prstGeom prst="rect">
          <a:avLst/>
        </a:prstGeom>
        <a:noFill/>
        <a:ln w="1905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endParaRPr lang="en-GB" sz="1100">
            <a:solidFill>
              <a:schemeClr val="dk1"/>
            </a:solidFill>
            <a:latin typeface="+mn-lt"/>
            <a:ea typeface="+mn-ea"/>
            <a:cs typeface="+mn-cs"/>
          </a:endParaRPr>
        </a:p>
      </xdr:txBody>
    </xdr:sp>
    <xdr:clientData/>
  </xdr:twoCellAnchor>
  <xdr:twoCellAnchor>
    <xdr:from>
      <xdr:col>13</xdr:col>
      <xdr:colOff>1199221</xdr:colOff>
      <xdr:row>21</xdr:row>
      <xdr:rowOff>152631</xdr:rowOff>
    </xdr:from>
    <xdr:to>
      <xdr:col>13</xdr:col>
      <xdr:colOff>1714082</xdr:colOff>
      <xdr:row>22</xdr:row>
      <xdr:rowOff>84234</xdr:rowOff>
    </xdr:to>
    <xdr:sp macro="" textlink="">
      <xdr:nvSpPr>
        <xdr:cNvPr id="109" name="TextBox 108">
          <a:extLst>
            <a:ext uri="{FF2B5EF4-FFF2-40B4-BE49-F238E27FC236}">
              <a16:creationId xmlns:a16="http://schemas.microsoft.com/office/drawing/2014/main" id="{81EFF053-7239-4386-AC91-ECD8FE2C85FE}"/>
            </a:ext>
          </a:extLst>
        </xdr:cNvPr>
        <xdr:cNvSpPr txBox="1"/>
      </xdr:nvSpPr>
      <xdr:spPr>
        <a:xfrm>
          <a:off x="10242368" y="4455690"/>
          <a:ext cx="514861" cy="11089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11 (b)</a:t>
          </a:r>
        </a:p>
      </xdr:txBody>
    </xdr:sp>
    <xdr:clientData/>
  </xdr:twoCellAnchor>
  <xdr:twoCellAnchor>
    <xdr:from>
      <xdr:col>10</xdr:col>
      <xdr:colOff>233525</xdr:colOff>
      <xdr:row>19</xdr:row>
      <xdr:rowOff>116888</xdr:rowOff>
    </xdr:from>
    <xdr:to>
      <xdr:col>11</xdr:col>
      <xdr:colOff>98818</xdr:colOff>
      <xdr:row>20</xdr:row>
      <xdr:rowOff>64366</xdr:rowOff>
    </xdr:to>
    <xdr:sp macro="" textlink="">
      <xdr:nvSpPr>
        <xdr:cNvPr id="131" name="TextBox 130">
          <a:extLst>
            <a:ext uri="{FF2B5EF4-FFF2-40B4-BE49-F238E27FC236}">
              <a16:creationId xmlns:a16="http://schemas.microsoft.com/office/drawing/2014/main" id="{02C2B0F6-120A-4F29-8251-AB667153406F}"/>
            </a:ext>
          </a:extLst>
        </xdr:cNvPr>
        <xdr:cNvSpPr txBox="1"/>
      </xdr:nvSpPr>
      <xdr:spPr>
        <a:xfrm>
          <a:off x="6746244" y="4045951"/>
          <a:ext cx="472512" cy="1260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GB" sz="1100" baseline="0">
              <a:solidFill>
                <a:schemeClr val="dk1"/>
              </a:solidFill>
              <a:latin typeface="+mn-lt"/>
              <a:ea typeface="+mn-ea"/>
              <a:cs typeface="+mn-cs"/>
            </a:rPr>
            <a:t>9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3E43-32CF-4D36-912A-4A06E7367D12}">
  <dimension ref="A2:P50"/>
  <sheetViews>
    <sheetView zoomScale="85" zoomScaleNormal="85" workbookViewId="0">
      <pane xSplit="2" topLeftCell="C1" activePane="topRight" state="frozen"/>
      <selection activeCell="A9" sqref="A9"/>
      <selection pane="topRight" activeCell="C46" sqref="C46:M46"/>
    </sheetView>
  </sheetViews>
  <sheetFormatPr defaultColWidth="8.7265625" defaultRowHeight="14.5" x14ac:dyDescent="0.35"/>
  <cols>
    <col min="1" max="1" width="10.453125" style="3" customWidth="1"/>
    <col min="2" max="2" width="13.1796875" style="3" customWidth="1"/>
    <col min="3" max="12" width="8.7265625" style="3"/>
    <col min="13" max="13" width="19.26953125" style="3" customWidth="1"/>
    <col min="14" max="14" width="54.453125" style="3" customWidth="1"/>
    <col min="15" max="16384" width="8.7265625" style="3"/>
  </cols>
  <sheetData>
    <row r="2" spans="1:2" x14ac:dyDescent="0.35">
      <c r="A2" s="2">
        <v>1</v>
      </c>
      <c r="B2" s="2" t="s">
        <v>53</v>
      </c>
    </row>
    <row r="3" spans="1:2" x14ac:dyDescent="0.35">
      <c r="A3" s="2"/>
      <c r="B3" s="2" t="s">
        <v>0</v>
      </c>
    </row>
    <row r="4" spans="1:2" x14ac:dyDescent="0.35">
      <c r="A4" s="2">
        <v>2</v>
      </c>
      <c r="B4" s="2" t="s">
        <v>1</v>
      </c>
    </row>
    <row r="5" spans="1:2" x14ac:dyDescent="0.35">
      <c r="A5" s="2">
        <v>3</v>
      </c>
      <c r="B5" s="2" t="s">
        <v>56</v>
      </c>
    </row>
    <row r="7" spans="1:2" x14ac:dyDescent="0.35">
      <c r="A7" s="12"/>
    </row>
    <row r="29" spans="2:16" x14ac:dyDescent="0.35">
      <c r="C29" s="7"/>
      <c r="D29" s="7"/>
      <c r="E29" s="7"/>
      <c r="F29" s="7"/>
      <c r="G29" s="7"/>
      <c r="H29" s="7"/>
      <c r="I29" s="7"/>
      <c r="J29" s="7"/>
      <c r="K29" s="7"/>
      <c r="L29" s="7"/>
      <c r="M29" s="7"/>
    </row>
    <row r="30" spans="2:16" ht="29" x14ac:dyDescent="0.35">
      <c r="B30" s="18" t="s">
        <v>2</v>
      </c>
      <c r="C30" s="48" t="s">
        <v>3</v>
      </c>
      <c r="D30" s="49"/>
      <c r="E30" s="49"/>
      <c r="F30" s="49"/>
      <c r="G30" s="49"/>
      <c r="H30" s="49"/>
      <c r="I30" s="49"/>
      <c r="J30" s="49"/>
      <c r="K30" s="49"/>
      <c r="L30" s="49"/>
      <c r="M30" s="50"/>
      <c r="N30" s="6" t="s">
        <v>4</v>
      </c>
      <c r="P30" s="16"/>
    </row>
    <row r="31" spans="2:16" x14ac:dyDescent="0.35">
      <c r="B31" s="15">
        <v>1</v>
      </c>
      <c r="C31" s="51" t="s">
        <v>66</v>
      </c>
      <c r="D31" s="51"/>
      <c r="E31" s="51"/>
      <c r="F31" s="51"/>
      <c r="G31" s="51"/>
      <c r="H31" s="51"/>
      <c r="I31" s="51"/>
      <c r="J31" s="51"/>
      <c r="K31" s="51"/>
      <c r="L31" s="51"/>
      <c r="M31" s="51"/>
      <c r="N31" s="4"/>
    </row>
    <row r="32" spans="2:16" ht="14.5" customHeight="1" x14ac:dyDescent="0.35">
      <c r="B32" s="15">
        <v>2</v>
      </c>
      <c r="C32" s="51" t="s">
        <v>67</v>
      </c>
      <c r="D32" s="51"/>
      <c r="E32" s="51"/>
      <c r="F32" s="51"/>
      <c r="G32" s="51"/>
      <c r="H32" s="51"/>
      <c r="I32" s="51"/>
      <c r="J32" s="51"/>
      <c r="K32" s="51"/>
      <c r="L32" s="51"/>
      <c r="M32" s="51"/>
      <c r="N32" s="5"/>
    </row>
    <row r="33" spans="2:14" ht="14.5" customHeight="1" x14ac:dyDescent="0.35">
      <c r="B33" s="15">
        <v>3</v>
      </c>
      <c r="C33" s="51" t="s">
        <v>65</v>
      </c>
      <c r="D33" s="51"/>
      <c r="E33" s="51"/>
      <c r="F33" s="51"/>
      <c r="G33" s="51"/>
      <c r="H33" s="51"/>
      <c r="I33" s="51"/>
      <c r="J33" s="51"/>
      <c r="K33" s="51"/>
      <c r="L33" s="51"/>
      <c r="M33" s="51"/>
      <c r="N33" s="5"/>
    </row>
    <row r="34" spans="2:14" ht="14.5" customHeight="1" x14ac:dyDescent="0.35">
      <c r="B34" s="15">
        <v>4</v>
      </c>
      <c r="C34" s="51" t="s">
        <v>64</v>
      </c>
      <c r="D34" s="51"/>
      <c r="E34" s="51"/>
      <c r="F34" s="51"/>
      <c r="G34" s="51"/>
      <c r="H34" s="51"/>
      <c r="I34" s="51"/>
      <c r="J34" s="51"/>
      <c r="K34" s="51"/>
      <c r="L34" s="51"/>
      <c r="M34" s="51"/>
      <c r="N34" s="5"/>
    </row>
    <row r="35" spans="2:14" ht="87" x14ac:dyDescent="0.35">
      <c r="B35" s="22">
        <v>5</v>
      </c>
      <c r="C35" s="52" t="s">
        <v>63</v>
      </c>
      <c r="D35" s="52"/>
      <c r="E35" s="52"/>
      <c r="F35" s="52"/>
      <c r="G35" s="52"/>
      <c r="H35" s="52"/>
      <c r="I35" s="52"/>
      <c r="J35" s="52"/>
      <c r="K35" s="52"/>
      <c r="L35" s="52"/>
      <c r="M35" s="52"/>
      <c r="N35" s="20" t="s">
        <v>42</v>
      </c>
    </row>
    <row r="36" spans="2:14" ht="36" customHeight="1" x14ac:dyDescent="0.35">
      <c r="B36" s="15">
        <v>6</v>
      </c>
      <c r="C36" s="51" t="s">
        <v>62</v>
      </c>
      <c r="D36" s="51"/>
      <c r="E36" s="51"/>
      <c r="F36" s="51"/>
      <c r="G36" s="51"/>
      <c r="H36" s="51"/>
      <c r="I36" s="51"/>
      <c r="J36" s="51"/>
      <c r="K36" s="51"/>
      <c r="L36" s="51"/>
      <c r="M36" s="51"/>
      <c r="N36" s="5"/>
    </row>
    <row r="37" spans="2:14" ht="14.5" customHeight="1" x14ac:dyDescent="0.35">
      <c r="B37" s="15">
        <v>7</v>
      </c>
      <c r="C37" s="51" t="s">
        <v>61</v>
      </c>
      <c r="D37" s="51"/>
      <c r="E37" s="51"/>
      <c r="F37" s="51"/>
      <c r="G37" s="51"/>
      <c r="H37" s="51"/>
      <c r="I37" s="51"/>
      <c r="J37" s="51"/>
      <c r="K37" s="51"/>
      <c r="L37" s="51"/>
      <c r="M37" s="51"/>
      <c r="N37" s="5"/>
    </row>
    <row r="38" spans="2:14" ht="68.150000000000006" customHeight="1" x14ac:dyDescent="0.35">
      <c r="B38" s="17" t="s">
        <v>35</v>
      </c>
      <c r="C38" s="52" t="s">
        <v>47</v>
      </c>
      <c r="D38" s="52"/>
      <c r="E38" s="52"/>
      <c r="F38" s="52"/>
      <c r="G38" s="52"/>
      <c r="H38" s="52"/>
      <c r="I38" s="52"/>
      <c r="J38" s="52"/>
      <c r="K38" s="52"/>
      <c r="L38" s="52"/>
      <c r="M38" s="52"/>
      <c r="N38" s="5"/>
    </row>
    <row r="39" spans="2:14" ht="68.150000000000006" customHeight="1" x14ac:dyDescent="0.35">
      <c r="B39" s="17" t="s">
        <v>36</v>
      </c>
      <c r="C39" s="52" t="s">
        <v>38</v>
      </c>
      <c r="D39" s="52"/>
      <c r="E39" s="52"/>
      <c r="F39" s="52"/>
      <c r="G39" s="52"/>
      <c r="H39" s="52"/>
      <c r="I39" s="52"/>
      <c r="J39" s="52"/>
      <c r="K39" s="52"/>
      <c r="L39" s="52"/>
      <c r="M39" s="52"/>
      <c r="N39" s="20" t="s">
        <v>39</v>
      </c>
    </row>
    <row r="40" spans="2:14" ht="149.5" customHeight="1" x14ac:dyDescent="0.35">
      <c r="B40" s="17" t="s">
        <v>37</v>
      </c>
      <c r="C40" s="52" t="s">
        <v>48</v>
      </c>
      <c r="D40" s="52"/>
      <c r="E40" s="52"/>
      <c r="F40" s="52"/>
      <c r="G40" s="52"/>
      <c r="H40" s="52"/>
      <c r="I40" s="52"/>
      <c r="J40" s="52"/>
      <c r="K40" s="52"/>
      <c r="L40" s="52"/>
      <c r="M40" s="52"/>
      <c r="N40" s="20" t="s">
        <v>68</v>
      </c>
    </row>
    <row r="41" spans="2:14" ht="58" x14ac:dyDescent="0.35">
      <c r="B41" s="17" t="s">
        <v>41</v>
      </c>
      <c r="C41" s="52" t="s">
        <v>51</v>
      </c>
      <c r="D41" s="52"/>
      <c r="E41" s="52"/>
      <c r="F41" s="52"/>
      <c r="G41" s="52"/>
      <c r="H41" s="52"/>
      <c r="I41" s="52"/>
      <c r="J41" s="52"/>
      <c r="K41" s="52"/>
      <c r="L41" s="52"/>
      <c r="M41" s="52"/>
      <c r="N41" s="20" t="s">
        <v>57</v>
      </c>
    </row>
    <row r="42" spans="2:14" ht="102" customHeight="1" x14ac:dyDescent="0.35">
      <c r="B42" s="21" t="s">
        <v>43</v>
      </c>
      <c r="C42" s="52" t="s">
        <v>49</v>
      </c>
      <c r="D42" s="52"/>
      <c r="E42" s="52"/>
      <c r="F42" s="52"/>
      <c r="G42" s="52"/>
      <c r="H42" s="52"/>
      <c r="I42" s="52"/>
      <c r="J42" s="52"/>
      <c r="K42" s="52"/>
      <c r="L42" s="52"/>
      <c r="M42" s="52"/>
      <c r="N42" s="4"/>
    </row>
    <row r="43" spans="2:14" ht="109" customHeight="1" x14ac:dyDescent="0.35">
      <c r="B43" s="21" t="s">
        <v>46</v>
      </c>
      <c r="C43" s="52" t="s">
        <v>54</v>
      </c>
      <c r="D43" s="52"/>
      <c r="E43" s="52"/>
      <c r="F43" s="52"/>
      <c r="G43" s="52"/>
      <c r="H43" s="52"/>
      <c r="I43" s="52"/>
      <c r="J43" s="52"/>
      <c r="K43" s="52"/>
      <c r="L43" s="52"/>
      <c r="M43" s="52"/>
      <c r="N43" s="20" t="s">
        <v>55</v>
      </c>
    </row>
    <row r="44" spans="2:14" ht="100.5" customHeight="1" x14ac:dyDescent="0.35">
      <c r="B44" s="21" t="s">
        <v>44</v>
      </c>
      <c r="C44" s="52" t="s">
        <v>50</v>
      </c>
      <c r="D44" s="52"/>
      <c r="E44" s="52"/>
      <c r="F44" s="52"/>
      <c r="G44" s="52"/>
      <c r="H44" s="52"/>
      <c r="I44" s="52"/>
      <c r="J44" s="52"/>
      <c r="K44" s="52"/>
      <c r="L44" s="52"/>
      <c r="M44" s="52"/>
      <c r="N44" s="19" t="s">
        <v>58</v>
      </c>
    </row>
    <row r="45" spans="2:14" ht="102" customHeight="1" x14ac:dyDescent="0.35">
      <c r="B45" s="21" t="s">
        <v>45</v>
      </c>
      <c r="C45" s="53" t="s">
        <v>52</v>
      </c>
      <c r="D45" s="54"/>
      <c r="E45" s="54"/>
      <c r="F45" s="54"/>
      <c r="G45" s="54"/>
      <c r="H45" s="54"/>
      <c r="I45" s="54"/>
      <c r="J45" s="54"/>
      <c r="K45" s="54"/>
      <c r="L45" s="54"/>
      <c r="M45" s="55"/>
      <c r="N45" s="20" t="s">
        <v>59</v>
      </c>
    </row>
    <row r="46" spans="2:14" ht="120" customHeight="1" x14ac:dyDescent="0.35">
      <c r="B46" s="23" t="s">
        <v>29</v>
      </c>
      <c r="C46" s="56" t="s">
        <v>69</v>
      </c>
      <c r="D46" s="57"/>
      <c r="E46" s="57"/>
      <c r="F46" s="57"/>
      <c r="G46" s="57"/>
      <c r="H46" s="57"/>
      <c r="I46" s="57"/>
      <c r="J46" s="57"/>
      <c r="K46" s="57"/>
      <c r="L46" s="57"/>
      <c r="M46" s="58"/>
      <c r="N46" s="24" t="s">
        <v>60</v>
      </c>
    </row>
    <row r="47" spans="2:14" x14ac:dyDescent="0.35">
      <c r="C47" s="8"/>
      <c r="D47" s="8"/>
      <c r="E47" s="8"/>
      <c r="F47" s="8"/>
      <c r="G47" s="8"/>
      <c r="H47" s="8"/>
      <c r="I47" s="8"/>
      <c r="J47" s="8"/>
      <c r="K47" s="8"/>
      <c r="L47" s="8"/>
      <c r="M47" s="8"/>
    </row>
    <row r="48" spans="2:14" x14ac:dyDescent="0.35">
      <c r="C48" s="8"/>
      <c r="D48" s="8"/>
      <c r="E48" s="8"/>
      <c r="F48" s="8"/>
      <c r="G48" s="8"/>
      <c r="H48" s="8"/>
      <c r="I48" s="8"/>
      <c r="J48" s="8"/>
      <c r="K48" s="8"/>
      <c r="L48" s="8"/>
      <c r="M48" s="8"/>
    </row>
    <row r="49" spans="3:13" x14ac:dyDescent="0.35">
      <c r="C49" s="8"/>
      <c r="D49" s="8"/>
      <c r="E49" s="8"/>
      <c r="F49" s="8"/>
      <c r="G49" s="8"/>
      <c r="H49" s="8"/>
      <c r="I49" s="8"/>
      <c r="J49" s="8"/>
      <c r="K49" s="8"/>
      <c r="L49" s="8"/>
      <c r="M49" s="8"/>
    </row>
    <row r="50" spans="3:13" ht="17.5" customHeight="1" x14ac:dyDescent="0.35"/>
  </sheetData>
  <mergeCells count="17">
    <mergeCell ref="C35:M35"/>
    <mergeCell ref="C42:M42"/>
    <mergeCell ref="C43:M43"/>
    <mergeCell ref="C45:M45"/>
    <mergeCell ref="C46:M46"/>
    <mergeCell ref="C38:M38"/>
    <mergeCell ref="C36:M36"/>
    <mergeCell ref="C37:M37"/>
    <mergeCell ref="C39:M39"/>
    <mergeCell ref="C40:M40"/>
    <mergeCell ref="C44:M44"/>
    <mergeCell ref="C41:M41"/>
    <mergeCell ref="C30:M30"/>
    <mergeCell ref="C31:M31"/>
    <mergeCell ref="C32:M32"/>
    <mergeCell ref="C33:M33"/>
    <mergeCell ref="C34:M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ACB7-A233-49A9-9848-74358D1E4EA5}">
  <dimension ref="B1:K20"/>
  <sheetViews>
    <sheetView tabSelected="1" zoomScale="70" zoomScaleNormal="70" workbookViewId="0">
      <selection activeCell="C12" sqref="C12"/>
    </sheetView>
  </sheetViews>
  <sheetFormatPr defaultColWidth="18.26953125" defaultRowHeight="14.5" x14ac:dyDescent="0.35"/>
  <cols>
    <col min="1" max="1" width="18.26953125" style="25"/>
    <col min="2" max="2" width="40.7265625" style="25" customWidth="1"/>
    <col min="3" max="3" width="32.26953125" style="25" bestFit="1" customWidth="1"/>
    <col min="4" max="8" width="25.7265625" style="25" customWidth="1"/>
    <col min="9" max="9" width="42.26953125" style="25" bestFit="1" customWidth="1"/>
    <col min="10" max="10" width="7.26953125" style="25" customWidth="1"/>
    <col min="11" max="16384" width="18.26953125" style="25"/>
  </cols>
  <sheetData>
    <row r="1" spans="2:11" x14ac:dyDescent="0.35">
      <c r="B1" s="43" t="s">
        <v>74</v>
      </c>
    </row>
    <row r="2" spans="2:11" x14ac:dyDescent="0.35">
      <c r="B2" s="44" t="s">
        <v>72</v>
      </c>
      <c r="C2" s="25" t="s">
        <v>70</v>
      </c>
    </row>
    <row r="3" spans="2:11" ht="15" thickBot="1" x14ac:dyDescent="0.4">
      <c r="B3" s="45" t="s">
        <v>73</v>
      </c>
      <c r="C3" s="25" t="s">
        <v>71</v>
      </c>
    </row>
    <row r="4" spans="2:11" ht="15.5" thickTop="1" thickBot="1" x14ac:dyDescent="0.4">
      <c r="B4" s="46" t="s">
        <v>73</v>
      </c>
      <c r="C4" s="25" t="s">
        <v>71</v>
      </c>
    </row>
    <row r="5" spans="2:11" ht="15.5" thickTop="1" thickBot="1" x14ac:dyDescent="0.4"/>
    <row r="6" spans="2:11" ht="15" thickBot="1" x14ac:dyDescent="0.4">
      <c r="B6" s="26" t="s">
        <v>5</v>
      </c>
      <c r="C6" s="27"/>
      <c r="D6" s="28"/>
      <c r="E6" s="29"/>
      <c r="F6" s="29"/>
      <c r="G6" s="29"/>
      <c r="H6" s="29"/>
      <c r="I6" s="29"/>
      <c r="J6" s="29"/>
      <c r="K6" s="30"/>
    </row>
    <row r="7" spans="2:11" x14ac:dyDescent="0.35">
      <c r="B7" s="70" t="s">
        <v>6</v>
      </c>
      <c r="C7" s="71"/>
      <c r="D7" s="71"/>
      <c r="E7" s="71"/>
      <c r="F7" s="71"/>
      <c r="G7" s="71"/>
      <c r="H7" s="71"/>
      <c r="I7" s="71"/>
      <c r="J7" s="59"/>
    </row>
    <row r="8" spans="2:11" x14ac:dyDescent="0.35">
      <c r="B8" s="31" t="s">
        <v>7</v>
      </c>
      <c r="C8" s="32" t="s">
        <v>26</v>
      </c>
      <c r="D8" s="62"/>
      <c r="E8" s="63"/>
      <c r="F8" s="63"/>
      <c r="G8" s="63"/>
      <c r="H8" s="63"/>
      <c r="I8" s="63"/>
      <c r="J8" s="60"/>
    </row>
    <row r="9" spans="2:11" x14ac:dyDescent="0.35">
      <c r="B9" s="31" t="s">
        <v>30</v>
      </c>
      <c r="C9" s="40">
        <f>INDEX('Data Validation'!$E$6:$E$9,MATCH('Contract Value Calculator'!$C$8,'Data Validation'!$D$6:$D$9,0))</f>
        <v>0.3</v>
      </c>
      <c r="D9" s="64"/>
      <c r="E9" s="65"/>
      <c r="F9" s="65"/>
      <c r="G9" s="65"/>
      <c r="H9" s="65"/>
      <c r="I9" s="65"/>
      <c r="J9" s="60"/>
    </row>
    <row r="10" spans="2:11" x14ac:dyDescent="0.35">
      <c r="B10" s="31" t="s">
        <v>9</v>
      </c>
      <c r="C10" s="32" t="s">
        <v>10</v>
      </c>
      <c r="D10" s="64"/>
      <c r="E10" s="65"/>
      <c r="F10" s="65"/>
      <c r="G10" s="65"/>
      <c r="H10" s="65"/>
      <c r="I10" s="65"/>
      <c r="J10" s="60"/>
    </row>
    <row r="11" spans="2:11" x14ac:dyDescent="0.35">
      <c r="B11" s="31" t="s">
        <v>11</v>
      </c>
      <c r="C11" s="32">
        <v>100</v>
      </c>
      <c r="D11" s="64"/>
      <c r="E11" s="65"/>
      <c r="F11" s="65"/>
      <c r="G11" s="65"/>
      <c r="H11" s="65"/>
      <c r="I11" s="65"/>
      <c r="J11" s="60"/>
    </row>
    <row r="12" spans="2:11" x14ac:dyDescent="0.35">
      <c r="B12" s="31" t="s">
        <v>34</v>
      </c>
      <c r="C12" s="32">
        <v>40</v>
      </c>
      <c r="D12" s="64"/>
      <c r="E12" s="65"/>
      <c r="F12" s="65"/>
      <c r="G12" s="65"/>
      <c r="H12" s="65"/>
      <c r="I12" s="65"/>
      <c r="J12" s="60"/>
    </row>
    <row r="13" spans="2:11" ht="15" thickBot="1" x14ac:dyDescent="0.4">
      <c r="B13" s="31" t="s">
        <v>12</v>
      </c>
      <c r="C13" s="32">
        <v>1000</v>
      </c>
      <c r="D13" s="66"/>
      <c r="E13" s="67"/>
      <c r="F13" s="67"/>
      <c r="G13" s="67"/>
      <c r="H13" s="67"/>
      <c r="I13" s="67"/>
      <c r="J13" s="60"/>
    </row>
    <row r="14" spans="2:11" ht="29" x14ac:dyDescent="0.35">
      <c r="B14" s="33" t="s">
        <v>13</v>
      </c>
      <c r="C14" s="34" t="s">
        <v>14</v>
      </c>
      <c r="D14" s="35" t="s">
        <v>15</v>
      </c>
      <c r="E14" s="35" t="s">
        <v>16</v>
      </c>
      <c r="F14" s="35" t="s">
        <v>17</v>
      </c>
      <c r="G14" s="35" t="s">
        <v>18</v>
      </c>
      <c r="H14" s="35" t="s">
        <v>19</v>
      </c>
      <c r="I14" s="35" t="s">
        <v>40</v>
      </c>
      <c r="J14" s="60"/>
    </row>
    <row r="15" spans="2:11" x14ac:dyDescent="0.35">
      <c r="B15" s="31" t="s">
        <v>31</v>
      </c>
      <c r="C15" s="36">
        <v>100</v>
      </c>
      <c r="D15" s="36">
        <v>0.05</v>
      </c>
      <c r="E15" s="40">
        <f>D15*C15*$C$11</f>
        <v>500</v>
      </c>
      <c r="F15" s="36">
        <v>0.4</v>
      </c>
      <c r="G15" s="41">
        <f>F15*C15*$C$12</f>
        <v>1600</v>
      </c>
      <c r="H15" s="41">
        <f>IF($C$8="Dynamic",G15,SUM(E15,G15))</f>
        <v>2100</v>
      </c>
      <c r="I15" s="47" t="str">
        <f>IF(((H15/C15)/$C$12)&gt;$C$9,"TCV GREATER THAN CEILING PRICE",(H15/C15)/$C$12)</f>
        <v>TCV GREATER THAN CEILING PRICE</v>
      </c>
      <c r="J15" s="60"/>
    </row>
    <row r="16" spans="2:11" ht="15" thickBot="1" x14ac:dyDescent="0.4">
      <c r="B16" s="68"/>
      <c r="C16" s="69"/>
      <c r="D16" s="69"/>
      <c r="E16" s="69"/>
      <c r="F16" s="69"/>
      <c r="G16" s="69"/>
      <c r="H16" s="69"/>
      <c r="I16" s="69"/>
      <c r="J16" s="60"/>
    </row>
    <row r="17" spans="2:10" ht="15.5" thickTop="1" thickBot="1" x14ac:dyDescent="0.4">
      <c r="B17" s="31" t="s">
        <v>32</v>
      </c>
      <c r="C17" s="46">
        <f>C15</f>
        <v>100</v>
      </c>
      <c r="D17" s="42">
        <f>IF($C$8="Dynamic",0,(C17*$C$12*$C$9-G17)/(C17*$C$11))</f>
        <v>-0.04</v>
      </c>
      <c r="E17" s="46">
        <f>D17*C17*$C$11</f>
        <v>-400</v>
      </c>
      <c r="F17" s="46">
        <f>F15</f>
        <v>0.4</v>
      </c>
      <c r="G17" s="46">
        <f>F17*C17*$C$12</f>
        <v>1600</v>
      </c>
      <c r="H17" s="46">
        <f t="shared" ref="H17" si="0">SUM(E17,G17)</f>
        <v>1200</v>
      </c>
      <c r="I17" s="46">
        <f>$C$12</f>
        <v>40</v>
      </c>
      <c r="J17" s="60"/>
    </row>
    <row r="18" spans="2:10" ht="15.5" thickTop="1" thickBot="1" x14ac:dyDescent="0.4">
      <c r="B18" s="68"/>
      <c r="C18" s="69"/>
      <c r="D18" s="69"/>
      <c r="E18" s="69"/>
      <c r="F18" s="69"/>
      <c r="G18" s="69"/>
      <c r="H18" s="69"/>
      <c r="I18" s="69"/>
      <c r="J18" s="60"/>
    </row>
    <row r="19" spans="2:10" ht="15.5" thickTop="1" thickBot="1" x14ac:dyDescent="0.4">
      <c r="B19" s="31" t="s">
        <v>33</v>
      </c>
      <c r="C19" s="46">
        <f>C15</f>
        <v>100</v>
      </c>
      <c r="D19" s="46">
        <f>IF($C$8="Dynamic",0,D15)</f>
        <v>0.05</v>
      </c>
      <c r="E19" s="46">
        <f>D19*C19*$C$11</f>
        <v>500</v>
      </c>
      <c r="F19" s="42">
        <f>ROUNDDOWN((C19*$C$12*$C$9-IF($C$8="Dynamic",0,E19))/(C19*$C$12),2)</f>
        <v>0.17</v>
      </c>
      <c r="G19" s="46">
        <f>F19*C19*$C$12</f>
        <v>680</v>
      </c>
      <c r="H19" s="46">
        <f>SUM(E19,G19)</f>
        <v>1180</v>
      </c>
      <c r="I19" s="46">
        <f>$C$12</f>
        <v>40</v>
      </c>
      <c r="J19" s="61"/>
    </row>
    <row r="20" spans="2:10" ht="15.5" thickTop="1" thickBot="1" x14ac:dyDescent="0.4">
      <c r="B20" s="37"/>
      <c r="C20" s="38"/>
      <c r="D20" s="38"/>
      <c r="E20" s="38"/>
      <c r="F20" s="38"/>
      <c r="G20" s="38"/>
      <c r="H20" s="38"/>
      <c r="I20" s="38"/>
      <c r="J20" s="39"/>
    </row>
  </sheetData>
  <sheetProtection algorithmName="SHA-512" hashValue="JPp5dS1EQRSVmHz1951YkWy8jUfvc6doj7SBFwIZXFTQPRIOR8elna+tKoPgbEftyNRIyIOlXf8UXm17NVbU+A==" saltValue="WN3FBqILzKcpoi/uXLKOEQ==" spinCount="100000" sheet="1" objects="1" scenarios="1"/>
  <mergeCells count="5">
    <mergeCell ref="J7:J19"/>
    <mergeCell ref="D8:I13"/>
    <mergeCell ref="B16:I16"/>
    <mergeCell ref="B18:I18"/>
    <mergeCell ref="B7:I7"/>
  </mergeCells>
  <phoneticPr fontId="5" type="noConversion"/>
  <conditionalFormatting sqref="C15">
    <cfRule type="expression" dxfId="3" priority="12">
      <formula>IF($C15&gt;$C$13,TRUE,FALSE)</formula>
    </cfRule>
  </conditionalFormatting>
  <conditionalFormatting sqref="D17">
    <cfRule type="expression" dxfId="2" priority="10">
      <formula>IF($C$8="Dynamic",TRUE,FALSE)</formula>
    </cfRule>
  </conditionalFormatting>
  <conditionalFormatting sqref="I15">
    <cfRule type="expression" dxfId="1" priority="1">
      <formula>IF($I15&gt;$C$9,TRUE,FALSE)</formula>
    </cfRule>
    <cfRule type="expression" dxfId="0" priority="16">
      <formula>IF($I15&lt;=$C$9,TRUE,FALSE)</formula>
    </cfRule>
  </conditionalFormatting>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E23EB38-76CA-4893-AFF8-E4A32601FA33}">
          <x14:formula1>
            <xm:f>'Data Validation'!$D$6:$D$9</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4DC7D-D0F1-472C-8C15-6758CA017B78}">
  <dimension ref="B2:E9"/>
  <sheetViews>
    <sheetView workbookViewId="0">
      <selection activeCell="G23" sqref="G23"/>
    </sheetView>
  </sheetViews>
  <sheetFormatPr defaultRowHeight="14.5" x14ac:dyDescent="0.35"/>
  <cols>
    <col min="2" max="2" width="16.81640625" bestFit="1" customWidth="1"/>
    <col min="3" max="3" width="4.26953125" customWidth="1"/>
    <col min="4" max="4" width="28.81640625" customWidth="1"/>
  </cols>
  <sheetData>
    <row r="2" spans="2:5" x14ac:dyDescent="0.35">
      <c r="B2" t="s">
        <v>22</v>
      </c>
    </row>
    <row r="3" spans="2:5" x14ac:dyDescent="0.35">
      <c r="B3" t="s">
        <v>23</v>
      </c>
    </row>
    <row r="5" spans="2:5" x14ac:dyDescent="0.35">
      <c r="B5" s="10" t="s">
        <v>24</v>
      </c>
      <c r="C5" s="9"/>
      <c r="D5" s="72" t="s">
        <v>25</v>
      </c>
      <c r="E5" s="73"/>
    </row>
    <row r="6" spans="2:5" x14ac:dyDescent="0.35">
      <c r="B6" s="10" t="s">
        <v>21</v>
      </c>
      <c r="D6" s="11" t="s">
        <v>26</v>
      </c>
      <c r="E6" s="14">
        <f>300/1000</f>
        <v>0.3</v>
      </c>
    </row>
    <row r="7" spans="2:5" x14ac:dyDescent="0.35">
      <c r="B7" s="10" t="s">
        <v>20</v>
      </c>
      <c r="D7" s="11" t="s">
        <v>27</v>
      </c>
      <c r="E7" s="14">
        <f>400/1000</f>
        <v>0.4</v>
      </c>
    </row>
    <row r="8" spans="2:5" x14ac:dyDescent="0.35">
      <c r="B8" s="1"/>
      <c r="D8" s="11" t="s">
        <v>8</v>
      </c>
      <c r="E8" s="14">
        <f>500/1000</f>
        <v>0.5</v>
      </c>
    </row>
    <row r="9" spans="2:5" x14ac:dyDescent="0.35">
      <c r="D9" s="13" t="s">
        <v>28</v>
      </c>
      <c r="E9" s="14">
        <v>0.3</v>
      </c>
    </row>
  </sheetData>
  <sheetProtection algorithmName="SHA-512" hashValue="c91pEdDMhATf2mDcd9hoqwa9zihgIoXkUAp8hzouQnyi1yVT7KJKkLC68/P5Hjd2ww23TY9c14/8FGFYhPzIdg==" saltValue="xxOt9HRgZ3q+ANS3pHKeAQ==" spinCount="100000" sheet="1" objects="1" scenarios="1"/>
  <mergeCells count="1">
    <mergeCell ref="D5:E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765513F8FDE349975FDF1D37AF952F" ma:contentTypeVersion="6" ma:contentTypeDescription="Create a new document." ma:contentTypeScope="" ma:versionID="d8db59b474917ce4ac5db17acf89faf6">
  <xsd:schema xmlns:xsd="http://www.w3.org/2001/XMLSchema" xmlns:xs="http://www.w3.org/2001/XMLSchema" xmlns:p="http://schemas.microsoft.com/office/2006/metadata/properties" xmlns:ns2="2e89e475-700f-4018-ad44-2fa25860b8b3" xmlns:ns3="663fe608-0465-4e0e-b61d-dfdac06176e3" targetNamespace="http://schemas.microsoft.com/office/2006/metadata/properties" ma:root="true" ma:fieldsID="b916d86652decf422aa5d55d8ac46743" ns2:_="" ns3:_="">
    <xsd:import namespace="2e89e475-700f-4018-ad44-2fa25860b8b3"/>
    <xsd:import namespace="663fe608-0465-4e0e-b61d-dfdac06176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89e475-700f-4018-ad44-2fa25860b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3fe608-0465-4e0e-b61d-dfdac06176e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B7DF50-3512-48CD-B560-E3289D4F98C0}">
  <ds:schemaRefs>
    <ds:schemaRef ds:uri="http://schemas.microsoft.com/office/2006/documentManagement/types"/>
    <ds:schemaRef ds:uri="http://schemas.microsoft.com/office/infopath/2007/PartnerControls"/>
    <ds:schemaRef ds:uri="2e89e475-700f-4018-ad44-2fa25860b8b3"/>
    <ds:schemaRef ds:uri="http://purl.org/dc/elements/1.1/"/>
    <ds:schemaRef ds:uri="http://schemas.microsoft.com/office/2006/metadata/properties"/>
    <ds:schemaRef ds:uri="http://purl.org/dc/terms/"/>
    <ds:schemaRef ds:uri="663fe608-0465-4e0e-b61d-dfdac06176e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612A9E1-5490-4575-BB43-0748E5580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89e475-700f-4018-ad44-2fa25860b8b3"/>
    <ds:schemaRef ds:uri="663fe608-0465-4e0e-b61d-dfdac0617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031CE1-B13C-45EA-A62E-5717F9791F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Contract Value Calculator</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Wells</dc:creator>
  <cp:keywords/>
  <dc:description/>
  <cp:lastModifiedBy>WL530320-local</cp:lastModifiedBy>
  <cp:revision/>
  <dcterms:created xsi:type="dcterms:W3CDTF">2021-01-21T08:58:49Z</dcterms:created>
  <dcterms:modified xsi:type="dcterms:W3CDTF">2021-12-22T12:21:51Z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0x01010011765513F8FDE349975FDF1D37AF952F</vt:lpwstr>
  </property>
</Properties>
</file>